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ssier olivier\D'ALZON\ME\ME FED\Elèves\ME FED2a\2022-2023\2ème rendu\correction\Pimont\"/>
    </mc:Choice>
  </mc:AlternateContent>
  <xr:revisionPtr revIDLastSave="0" documentId="13_ncr:1_{1842DA3F-0460-4109-A887-A9831664FDBB}" xr6:coauthVersionLast="47" xr6:coauthVersionMax="47" xr10:uidLastSave="{00000000-0000-0000-0000-000000000000}"/>
  <bookViews>
    <workbookView xWindow="-120" yWindow="-120" windowWidth="19440" windowHeight="11640" tabRatio="500" xr2:uid="{00000000-000D-0000-FFFF-FFFF00000000}"/>
  </bookViews>
  <sheets>
    <sheet name="PIMONT NOTE" sheetId="21" r:id="rId1"/>
    <sheet name="PIMONT E62" sheetId="22" r:id="rId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22" l="1"/>
  <c r="L38" i="22"/>
  <c r="H38" i="22" s="1"/>
  <c r="M37" i="22"/>
  <c r="L37" i="22"/>
  <c r="H37" i="22" s="1"/>
  <c r="M36" i="22"/>
  <c r="L36" i="22"/>
  <c r="H36" i="22" s="1"/>
  <c r="M35" i="22"/>
  <c r="L35" i="22"/>
  <c r="H35" i="22" s="1"/>
  <c r="M33" i="22"/>
  <c r="N33" i="22" s="1"/>
  <c r="L33" i="22"/>
  <c r="K33" i="22"/>
  <c r="P33" i="22" s="1"/>
  <c r="H33" i="22"/>
  <c r="N32" i="22"/>
  <c r="M31" i="22"/>
  <c r="L31" i="22"/>
  <c r="H31" i="22" s="1"/>
  <c r="M30" i="22"/>
  <c r="L30" i="22"/>
  <c r="H30" i="22" s="1"/>
  <c r="M29" i="22"/>
  <c r="L29" i="22"/>
  <c r="H29" i="22" s="1"/>
  <c r="M28" i="22"/>
  <c r="L28" i="22"/>
  <c r="H28" i="22" s="1"/>
  <c r="M27" i="22"/>
  <c r="L27" i="22"/>
  <c r="H27" i="22" s="1"/>
  <c r="M26" i="22"/>
  <c r="L26" i="22"/>
  <c r="H26" i="22" s="1"/>
  <c r="M25" i="22"/>
  <c r="L25" i="22"/>
  <c r="H25" i="22" s="1"/>
  <c r="M24" i="22"/>
  <c r="L24" i="22"/>
  <c r="H24" i="22" s="1"/>
  <c r="M23" i="22"/>
  <c r="L23" i="22"/>
  <c r="H23" i="22" s="1"/>
  <c r="M22" i="22"/>
  <c r="N22" i="22" s="1"/>
  <c r="K22" i="22" s="1"/>
  <c r="P22" i="22" s="1"/>
  <c r="L22" i="22"/>
  <c r="H22" i="22" s="1"/>
  <c r="M20" i="22"/>
  <c r="L20" i="22"/>
  <c r="H20" i="22" s="1"/>
  <c r="M19" i="22"/>
  <c r="N19" i="22" s="1"/>
  <c r="L19" i="22"/>
  <c r="H19" i="22" s="1"/>
  <c r="K19" i="22"/>
  <c r="P19" i="22" s="1"/>
  <c r="M17" i="22"/>
  <c r="L17" i="22"/>
  <c r="H17" i="22" s="1"/>
  <c r="M16" i="22"/>
  <c r="L16" i="22"/>
  <c r="H16" i="22" s="1"/>
  <c r="M15" i="22"/>
  <c r="L15" i="22"/>
  <c r="H15" i="22" s="1"/>
  <c r="M14" i="22"/>
  <c r="N14" i="22" s="1"/>
  <c r="K14" i="22" s="1"/>
  <c r="P14" i="22" s="1"/>
  <c r="L14" i="22"/>
  <c r="H14" i="22" s="1"/>
  <c r="M12" i="22"/>
  <c r="L12" i="22"/>
  <c r="H12" i="22" s="1"/>
  <c r="M11" i="22"/>
  <c r="L11" i="22"/>
  <c r="H11" i="22"/>
  <c r="M10" i="22"/>
  <c r="L10" i="22"/>
  <c r="H10" i="22" s="1"/>
  <c r="M9" i="22"/>
  <c r="L9" i="22"/>
  <c r="H9" i="22" s="1"/>
  <c r="M8" i="22"/>
  <c r="L8" i="22"/>
  <c r="H8" i="22" s="1"/>
  <c r="M7" i="22"/>
  <c r="L7" i="22"/>
  <c r="H7" i="22" s="1"/>
  <c r="M6" i="22"/>
  <c r="N6" i="22" s="1"/>
  <c r="L6" i="22"/>
  <c r="H6" i="22" s="1"/>
  <c r="K6" i="22"/>
  <c r="P6" i="22" s="1"/>
  <c r="M4" i="22"/>
  <c r="N3" i="22" s="1"/>
  <c r="L4" i="22"/>
  <c r="H4" i="22" s="1"/>
  <c r="B7" i="21"/>
  <c r="A7" i="21"/>
  <c r="B6" i="21"/>
  <c r="B5" i="21"/>
  <c r="A1" i="21"/>
  <c r="N21" i="22" l="1"/>
  <c r="N18" i="22"/>
  <c r="N13" i="22"/>
  <c r="N5" i="22"/>
  <c r="I39" i="22"/>
  <c r="N4" i="22"/>
  <c r="K4" i="22" s="1"/>
  <c r="N7" i="22"/>
  <c r="K7" i="22" s="1"/>
  <c r="N8" i="22"/>
  <c r="K8" i="22" s="1"/>
  <c r="P8" i="22" s="1"/>
  <c r="N9" i="22"/>
  <c r="K9" i="22" s="1"/>
  <c r="P9" i="22" s="1"/>
  <c r="N10" i="22"/>
  <c r="K10" i="22" s="1"/>
  <c r="P10" i="22" s="1"/>
  <c r="N11" i="22"/>
  <c r="K11" i="22" s="1"/>
  <c r="P11" i="22" s="1"/>
  <c r="N12" i="22"/>
  <c r="K12" i="22" s="1"/>
  <c r="P12" i="22" s="1"/>
  <c r="N15" i="22"/>
  <c r="K15" i="22" s="1"/>
  <c r="N16" i="22"/>
  <c r="K16" i="22" s="1"/>
  <c r="P16" i="22" s="1"/>
  <c r="N17" i="22"/>
  <c r="K17" i="22" s="1"/>
  <c r="P17" i="22" s="1"/>
  <c r="N20" i="22"/>
  <c r="K20" i="22" s="1"/>
  <c r="N23" i="22"/>
  <c r="K23" i="22" s="1"/>
  <c r="N24" i="22"/>
  <c r="K24" i="22" s="1"/>
  <c r="P24" i="22" s="1"/>
  <c r="N25" i="22"/>
  <c r="K25" i="22" s="1"/>
  <c r="P25" i="22" s="1"/>
  <c r="N26" i="22"/>
  <c r="K26" i="22" s="1"/>
  <c r="P26" i="22" s="1"/>
  <c r="N27" i="22"/>
  <c r="K27" i="22" s="1"/>
  <c r="P27" i="22" s="1"/>
  <c r="N28" i="22"/>
  <c r="K28" i="22" s="1"/>
  <c r="P28" i="22" s="1"/>
  <c r="N29" i="22"/>
  <c r="K29" i="22" s="1"/>
  <c r="P29" i="22" s="1"/>
  <c r="N30" i="22"/>
  <c r="K30" i="22" s="1"/>
  <c r="P30" i="22" s="1"/>
  <c r="N31" i="22"/>
  <c r="K31" i="22" s="1"/>
  <c r="P31" i="22" s="1"/>
  <c r="N35" i="22"/>
  <c r="K35" i="22" s="1"/>
  <c r="N36" i="22"/>
  <c r="K36" i="22" s="1"/>
  <c r="P36" i="22" s="1"/>
  <c r="N37" i="22"/>
  <c r="K37" i="22" s="1"/>
  <c r="P37" i="22" s="1"/>
  <c r="N38" i="22"/>
  <c r="K38" i="22" s="1"/>
  <c r="P38" i="22" s="1"/>
  <c r="P35" i="22" l="1"/>
  <c r="K32" i="22"/>
  <c r="P23" i="22"/>
  <c r="K21" i="22"/>
  <c r="P20" i="22"/>
  <c r="K18" i="22"/>
  <c r="P15" i="22"/>
  <c r="K13" i="22"/>
  <c r="P7" i="22"/>
  <c r="K5" i="22"/>
  <c r="P4" i="22"/>
  <c r="K3" i="22"/>
  <c r="E40" i="22" l="1"/>
  <c r="P32" i="22"/>
</calcChain>
</file>

<file path=xl/sharedStrings.xml><?xml version="1.0" encoding="utf-8"?>
<sst xmlns="http://schemas.openxmlformats.org/spreadsheetml/2006/main" count="159" uniqueCount="106">
  <si>
    <t>Correcteur(s) :</t>
  </si>
  <si>
    <t xml:space="preserve">NOTE RENDU 1 (10/11/2022) :     </t>
  </si>
  <si>
    <t>/20</t>
  </si>
  <si>
    <t>Professeur éco-gestion (intro, partie entreprise, présentation générale)</t>
  </si>
  <si>
    <t xml:space="preserve">NOTE RENDU 2 (06/01/2023) :        </t>
  </si>
  <si>
    <t>Professeur enseignement professionnel (évolution, parties techniques, conclusion)</t>
  </si>
  <si>
    <t>I : Insuffisant, A : Acceptable, M : maîtrisé</t>
  </si>
  <si>
    <t>EXPRESSION/COMMUNICATION            /15</t>
  </si>
  <si>
    <t>I</t>
  </si>
  <si>
    <t>A</t>
  </si>
  <si>
    <t>M</t>
  </si>
  <si>
    <t>Note1</t>
  </si>
  <si>
    <t>Note 2</t>
  </si>
  <si>
    <t>Note 3</t>
  </si>
  <si>
    <t>Remarques/Pistes d'amélioration</t>
  </si>
  <si>
    <r>
      <rPr>
        <sz val="12"/>
        <color rgb="FF000000"/>
        <rFont val="Calibri"/>
        <family val="2"/>
        <charset val="1"/>
      </rPr>
      <t>Présentation matérielle (Introduction, sommaire, conclusion, nombre de pages, pagination, source bibliographique ou sitographique …)</t>
    </r>
    <r>
      <rPr>
        <sz val="12"/>
        <rFont val="Calibri"/>
        <family val="2"/>
        <charset val="1"/>
      </rPr>
      <t xml:space="preserve"> /5</t>
    </r>
  </si>
  <si>
    <t>Qualité des annexes, conclusion personnelle et mise en perspective  /5</t>
  </si>
  <si>
    <t>NC</t>
  </si>
  <si>
    <t>CONTENU GENERAL/TECHNIQUE     /25</t>
  </si>
  <si>
    <t>Cohérence du plan/du sommaire  /2</t>
  </si>
  <si>
    <t>Présentation de l’entreprise (historique, type d'entreprise, NAF, organigramme, certifications, fournisseurs, concurrence, moyens, chiffres d'affaires)/7</t>
  </si>
  <si>
    <t>Evolution/progression de l'apprenti dans l'entreprise  /2</t>
  </si>
  <si>
    <t>Journal d'activités (lieu, types d’activités, qualité de la présentation, photos et commentaires)/7</t>
  </si>
  <si>
    <t>Activité détaillée (contexte, objectifs, analyse des informations et des besoins, planification et mise en œuvre de l’activité, plans et schéma, devis quantitatifs et/ou estimatifs, habilitations des intervenants)/7</t>
  </si>
  <si>
    <t>BTS FED
Fiche d'évaluation</t>
  </si>
  <si>
    <t>EPREUVE E62</t>
  </si>
  <si>
    <t>Codes couleurs</t>
  </si>
  <si>
    <t>Poids effectif selon critère non évalué</t>
  </si>
  <si>
    <t>Compétences évaluées</t>
  </si>
  <si>
    <t>Indicateurs de performance</t>
  </si>
  <si>
    <t>évalué ?
X si non</t>
  </si>
  <si>
    <t>A traiter obligatoirement</t>
  </si>
  <si>
    <t>Note Brute</t>
  </si>
  <si>
    <t>C9 - Déterminer des prix ou des coûts aux différentes phases d'avancement d'une opération</t>
  </si>
  <si>
    <t>Choisir une/plusieurs compétences</t>
  </si>
  <si>
    <t>C9-3 Effectuer un bilan coût réel / devis pour retour d’expérience</t>
  </si>
  <si>
    <t>La différence entre devis et coût réel est analysée, expliquée et exploitée.</t>
  </si>
  <si>
    <t>C10 - Organiser, animer une équipe</t>
  </si>
  <si>
    <t>optionnel (si adapté)</t>
  </si>
  <si>
    <r>
      <rPr>
        <sz val="10"/>
        <color rgb="FF000000"/>
        <rFont val="Calibri"/>
        <family val="2"/>
        <charset val="1"/>
      </rPr>
      <t xml:space="preserve">C10-1 </t>
    </r>
    <r>
      <rPr>
        <sz val="10"/>
        <color rgb="FF000000"/>
        <rFont val="Arial"/>
        <family val="2"/>
        <charset val="1"/>
      </rPr>
      <t>Suivre et évaluer l’avancement des travaux et les plans d’actions associées.</t>
    </r>
  </si>
  <si>
    <t>Les interventions sont planifiées pour le respect du calendrier.</t>
  </si>
  <si>
    <t>Objectif : atteindre les 60%</t>
  </si>
  <si>
    <t>Les ressources nécessaires sont mobilisées.</t>
  </si>
  <si>
    <t>Les retards ou difficultés sont discutés afin de trouver des mesures correctives.</t>
  </si>
  <si>
    <t>Les délais des actions à réaliser sont réalistes et accessibles (crédibilité).</t>
  </si>
  <si>
    <r>
      <rPr>
        <sz val="10"/>
        <color rgb="FF000000"/>
        <rFont val="Calibri"/>
        <family val="2"/>
        <charset val="1"/>
      </rPr>
      <t xml:space="preserve">C10-2 </t>
    </r>
    <r>
      <rPr>
        <sz val="10"/>
        <color rgb="FF000000"/>
        <rFont val="Arial"/>
        <family val="2"/>
        <charset val="1"/>
      </rPr>
      <t>Organiser et conduire une réunion</t>
    </r>
  </si>
  <si>
    <t>La réunion est préparée et permet un échange d’informations.</t>
  </si>
  <si>
    <r>
      <rPr>
        <sz val="10"/>
        <color rgb="FF000000"/>
        <rFont val="Calibri"/>
        <family val="2"/>
        <charset val="1"/>
      </rPr>
      <t xml:space="preserve">C10-3 </t>
    </r>
    <r>
      <rPr>
        <sz val="10"/>
        <color rgb="FF000000"/>
        <rFont val="Arial"/>
        <family val="2"/>
        <charset val="1"/>
      </rPr>
      <t>Transmettre des consignes</t>
    </r>
  </si>
  <si>
    <t>La situation est bien exposée (les problèmes techniques, réglementaires, etc.).</t>
  </si>
  <si>
    <r>
      <rPr>
        <sz val="10"/>
        <color rgb="FF000000"/>
        <rFont val="Calibri"/>
        <family val="2"/>
        <charset val="1"/>
      </rPr>
      <t xml:space="preserve">C10-4 </t>
    </r>
    <r>
      <rPr>
        <sz val="10"/>
        <color rgb="FF000000"/>
        <rFont val="Arial"/>
        <family val="2"/>
        <charset val="1"/>
      </rPr>
      <t>Gérer les autorisations et habilitations des intervenants</t>
    </r>
  </si>
  <si>
    <t>Les tâches sont définies et le personnel bien identifié.</t>
  </si>
  <si>
    <t>C12 - Recueillir et traiter l'information</t>
  </si>
  <si>
    <r>
      <rPr>
        <sz val="10"/>
        <color rgb="FF000000"/>
        <rFont val="Calibri"/>
        <family val="2"/>
        <charset val="1"/>
      </rPr>
      <t xml:space="preserve">C12-3 </t>
    </r>
    <r>
      <rPr>
        <sz val="10"/>
        <color rgb="FF000000"/>
        <rFont val="Arial"/>
        <family val="2"/>
        <charset val="1"/>
      </rPr>
      <t>Rédiger un compte rendu et/ou une synthèse</t>
    </r>
  </si>
  <si>
    <t>Les informations sont exactes.</t>
  </si>
  <si>
    <t>La terminologie et le langage sont adaptés à la situation professionnelle.</t>
  </si>
  <si>
    <t>Les références aux sources sont précisées et claires.</t>
  </si>
  <si>
    <t>Le document est exploitable par les destinataires.</t>
  </si>
  <si>
    <t>C13 - Ecouter, dialoguer argumenter</t>
  </si>
  <si>
    <r>
      <rPr>
        <sz val="10"/>
        <color rgb="FF000000"/>
        <rFont val="Calibri"/>
        <family val="2"/>
        <charset val="1"/>
      </rPr>
      <t xml:space="preserve">C13-1 </t>
    </r>
    <r>
      <rPr>
        <sz val="10"/>
        <color rgb="FF000000"/>
        <rFont val="Arial"/>
        <family val="2"/>
        <charset val="1"/>
      </rPr>
      <t>Prendre RV efficacement</t>
    </r>
  </si>
  <si>
    <t>Tous les objectifs sont clairement identifiés .</t>
  </si>
  <si>
    <r>
      <rPr>
        <sz val="10"/>
        <color rgb="FF000000"/>
        <rFont val="Calibri"/>
        <family val="2"/>
        <charset val="1"/>
      </rPr>
      <t xml:space="preserve">C13-3 </t>
    </r>
    <r>
      <rPr>
        <sz val="10"/>
        <color rgb="FF000000"/>
        <rFont val="Arial"/>
        <family val="2"/>
        <charset val="1"/>
      </rPr>
      <t>Adapter son discours</t>
    </r>
  </si>
  <si>
    <t>Le dialogue est courtois, respectueux.</t>
  </si>
  <si>
    <t>C14 - Elaborer et utiliser un support de communication</t>
  </si>
  <si>
    <r>
      <rPr>
        <sz val="10"/>
        <color rgb="FF000000"/>
        <rFont val="Calibri"/>
        <family val="2"/>
        <charset val="1"/>
      </rPr>
      <t xml:space="preserve">C14-1 </t>
    </r>
    <r>
      <rPr>
        <sz val="10"/>
        <color rgb="FF000000"/>
        <rFont val="Arial"/>
        <family val="2"/>
        <charset val="1"/>
      </rPr>
      <t>Positionner l’entreprise et ses offres dans le contexte économique, concurrentiel et environnemental</t>
    </r>
  </si>
  <si>
    <t>Le métier de l’entreprise et ses activités sont identifiées.</t>
  </si>
  <si>
    <t>Les principaux partenaires et concurrents de l’entreprise sont identifiés et connus (leurs domaines d’activités et leurs offres).</t>
  </si>
  <si>
    <r>
      <rPr>
        <sz val="10"/>
        <color rgb="FF000000"/>
        <rFont val="Calibri"/>
        <family val="2"/>
        <charset val="1"/>
      </rPr>
      <t xml:space="preserve">C14-2 </t>
    </r>
    <r>
      <rPr>
        <sz val="10"/>
        <color rgb="FF000000"/>
        <rFont val="Arial"/>
        <family val="2"/>
        <charset val="1"/>
      </rPr>
      <t>Choisir et proposer des actions de promotion adaptées à un objectif commercial</t>
    </r>
  </si>
  <si>
    <t>Un plan de communication est élaboré.</t>
  </si>
  <si>
    <t>Le calcul de rentabilité d’une action de promotion est effectué.</t>
  </si>
  <si>
    <t>Les propositions sont adaptées à la cible visée.</t>
  </si>
  <si>
    <r>
      <rPr>
        <sz val="10"/>
        <color rgb="FF000000"/>
        <rFont val="Calibri"/>
        <family val="2"/>
        <charset val="1"/>
      </rPr>
      <t xml:space="preserve">C14-4 </t>
    </r>
    <r>
      <rPr>
        <sz val="10"/>
        <color rgb="FF000000"/>
        <rFont val="Arial"/>
        <family val="2"/>
        <charset val="1"/>
      </rPr>
      <t>Présenter le support de communication et/ou de promotion</t>
    </r>
  </si>
  <si>
    <t>Les principaux messages du support sont exploités.</t>
  </si>
  <si>
    <t>Le plan de l’exposé est présenté.</t>
  </si>
  <si>
    <t>La durée de l’exposé est respectée.</t>
  </si>
  <si>
    <t>Le format du message est respecté.</t>
  </si>
  <si>
    <t>Le contenu de l’exposé est suffisant.</t>
  </si>
  <si>
    <t>C15 - Négocier</t>
  </si>
  <si>
    <r>
      <rPr>
        <sz val="10"/>
        <color rgb="FF000000"/>
        <rFont val="Calibri"/>
        <family val="2"/>
        <charset val="1"/>
      </rPr>
      <t xml:space="preserve">C15-1 </t>
    </r>
    <r>
      <rPr>
        <sz val="10"/>
        <color rgb="FF000000"/>
        <rFont val="Arial"/>
        <family val="2"/>
        <charset val="1"/>
      </rPr>
      <t>Analyser le contexte de la situation de négociation</t>
    </r>
  </si>
  <si>
    <t>Les informations nécessaires sur le Prospect/Client, ou l’interlocuteur sont rassemblées.</t>
  </si>
  <si>
    <t>La préparation de négociation est structurée (étapes, arguments) - 3 critères à suivre :</t>
  </si>
  <si>
    <t>- les arguments sont pertinents et hiérarchisés en support des choix et/ou orientations techniques proposés,</t>
  </si>
  <si>
    <t xml:space="preserve"> - le plan de négociation est structuré pour assurer sa crédibilité,</t>
  </si>
  <si>
    <t xml:space="preserve"> - le rapport de force est bien évalué.</t>
  </si>
  <si>
    <r>
      <rPr>
        <sz val="10"/>
        <color rgb="FF000000"/>
        <rFont val="Calibri"/>
        <family val="2"/>
        <charset val="1"/>
      </rPr>
      <t xml:space="preserve">C15-3 </t>
    </r>
    <r>
      <rPr>
        <sz val="10"/>
        <color rgb="FF000000"/>
        <rFont val="Arial"/>
        <family val="2"/>
        <charset val="1"/>
      </rPr>
      <t>Rédiger un document</t>
    </r>
  </si>
  <si>
    <t>Rédaction du compte rendu de la négociation exploitable par la hiérarchie.</t>
  </si>
  <si>
    <t xml:space="preserve">ATTENTION, si le symbole ◄ apparait dans cette colonne c'est qu'il n'y a pas ou qu'il y a plus d'une valeur donnée à l'indicateur, il faut alors choisir laquelle retenir         </t>
  </si>
  <si>
    <t>Vérifier que ce % &gt;= 60%</t>
  </si>
  <si>
    <t>Note brute obtenue par calcul automatique :</t>
  </si>
  <si>
    <t xml:space="preserve"> /20</t>
  </si>
  <si>
    <t>Note sur 20 proposée au jury :</t>
  </si>
  <si>
    <t>Appréciation globale</t>
  </si>
  <si>
    <t>Date</t>
  </si>
  <si>
    <t>Noms des Evaluateurs</t>
  </si>
  <si>
    <t>Signatures</t>
  </si>
  <si>
    <t>TM le 07/01/2016</t>
  </si>
  <si>
    <t>Vocabulaire, orthographe, grammaire, syntaxe, qualité de la rédaction /5</t>
  </si>
  <si>
    <t>x</t>
  </si>
  <si>
    <t>M LAGRANGE / Mme PHAM-MATHEOS</t>
  </si>
  <si>
    <t>X</t>
  </si>
  <si>
    <t>PIMONT JEAN-YVES</t>
  </si>
  <si>
    <t>OK</t>
  </si>
  <si>
    <t>Rapport non rendu</t>
  </si>
  <si>
    <t>Rapport non rendu : évaluation impossible !</t>
  </si>
  <si>
    <t>TB</t>
  </si>
  <si>
    <t>NON RENDU</t>
  </si>
  <si>
    <t>TB- Approfondir l'analyse de la concurrence (forces/faiblesses) + Fournisseurs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</si>
</sst>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\ %"/>
    <numFmt numFmtId="165" formatCode="0.0"/>
    <numFmt numFmtId="166" formatCode="dd/mm/yy"/>
    <numFmt numFmtId="167" formatCode="d/m/yy"/>
  </numFmts>
  <fonts count="35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4"/>
      <color rgb="FFE46C0A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i/>
      <sz val="8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sz val="16"/>
      <color rgb="FFFF0000"/>
      <name val="Calibri"/>
      <family val="2"/>
    </font>
    <font>
      <sz val="12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  <fill>
      <patternFill patternType="solid">
        <fgColor rgb="FFFCD5B5"/>
        <bgColor rgb="FFFFCCCC"/>
      </patternFill>
    </fill>
    <fill>
      <patternFill patternType="solid">
        <fgColor rgb="FF95B3D7"/>
        <bgColor rgb="FF8FAADC"/>
      </patternFill>
    </fill>
    <fill>
      <patternFill patternType="solid">
        <fgColor rgb="FFD7E4BD"/>
        <bgColor rgb="FFDDDDDD"/>
      </patternFill>
    </fill>
    <fill>
      <patternFill patternType="solid">
        <fgColor rgb="FF66FF66"/>
        <bgColor rgb="FF00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8FAADC"/>
        <bgColor rgb="FF95B3D7"/>
      </patternFill>
    </fill>
    <fill>
      <patternFill patternType="solid">
        <fgColor rgb="FFC0C000"/>
        <bgColor rgb="FFFFCC00"/>
      </patternFill>
    </fill>
    <fill>
      <patternFill patternType="solid">
        <fgColor rgb="FFFFFF99"/>
        <bgColor rgb="FFFFFFCC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164" fontId="31" fillId="0" borderId="0" applyBorder="0" applyProtection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8" borderId="0"/>
    <xf numFmtId="0" fontId="31" fillId="0" borderId="0"/>
    <xf numFmtId="0" fontId="11" fillId="8" borderId="1"/>
    <xf numFmtId="0" fontId="31" fillId="0" borderId="0"/>
    <xf numFmtId="0" fontId="31" fillId="0" borderId="0"/>
    <xf numFmtId="0" fontId="3" fillId="0" borderId="0"/>
  </cellStyleXfs>
  <cellXfs count="153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9" borderId="0" xfId="0" applyFont="1" applyFill="1"/>
    <xf numFmtId="0" fontId="13" fillId="10" borderId="0" xfId="0" applyFont="1" applyFill="1"/>
    <xf numFmtId="0" fontId="13" fillId="11" borderId="0" xfId="0" applyFont="1" applyFill="1"/>
    <xf numFmtId="0" fontId="13" fillId="12" borderId="0" xfId="0" applyFont="1" applyFill="1"/>
    <xf numFmtId="0" fontId="13" fillId="13" borderId="0" xfId="0" applyFont="1" applyFill="1"/>
    <xf numFmtId="0" fontId="8" fillId="14" borderId="0" xfId="0" applyFont="1" applyFill="1"/>
    <xf numFmtId="0" fontId="15" fillId="0" borderId="0" xfId="0" applyFont="1"/>
    <xf numFmtId="0" fontId="8" fillId="14" borderId="0" xfId="0" applyFont="1" applyFill="1" applyAlignment="1">
      <alignment horizontal="center"/>
    </xf>
    <xf numFmtId="0" fontId="8" fillId="15" borderId="2" xfId="0" applyFont="1" applyFill="1" applyBorder="1" applyAlignment="1">
      <alignment vertical="top" wrapText="1"/>
    </xf>
    <xf numFmtId="0" fontId="15" fillId="15" borderId="3" xfId="0" applyFont="1" applyFill="1" applyBorder="1" applyAlignment="1">
      <alignment horizontal="center" vertical="top" wrapText="1"/>
    </xf>
    <xf numFmtId="0" fontId="15" fillId="15" borderId="4" xfId="0" applyFont="1" applyFill="1" applyBorder="1" applyAlignment="1">
      <alignment horizontal="center" vertical="top" wrapText="1"/>
    </xf>
    <xf numFmtId="0" fontId="15" fillId="15" borderId="5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0" fontId="8" fillId="13" borderId="6" xfId="0" applyFont="1" applyFill="1" applyBorder="1" applyAlignment="1">
      <alignment horizontal="center" vertical="top" wrapText="1"/>
    </xf>
    <xf numFmtId="0" fontId="8" fillId="15" borderId="6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15" borderId="3" xfId="0" applyFont="1" applyFill="1" applyBorder="1" applyAlignment="1">
      <alignment horizontal="center" vertical="top" wrapText="1"/>
    </xf>
    <xf numFmtId="0" fontId="8" fillId="15" borderId="4" xfId="0" applyFont="1" applyFill="1" applyBorder="1" applyAlignment="1">
      <alignment horizontal="center" vertical="top" wrapText="1"/>
    </xf>
    <xf numFmtId="0" fontId="8" fillId="15" borderId="5" xfId="0" applyFont="1" applyFill="1" applyBorder="1" applyAlignment="1">
      <alignment horizontal="center" vertical="top" wrapText="1"/>
    </xf>
    <xf numFmtId="0" fontId="8" fillId="12" borderId="16" xfId="0" applyFont="1" applyFill="1" applyBorder="1" applyAlignment="1">
      <alignment vertical="top" wrapText="1"/>
    </xf>
    <xf numFmtId="0" fontId="8" fillId="9" borderId="17" xfId="0" applyFont="1" applyFill="1" applyBorder="1" applyAlignment="1">
      <alignment horizontal="left" vertical="center" wrapText="1"/>
    </xf>
    <xf numFmtId="0" fontId="8" fillId="16" borderId="16" xfId="0" applyFont="1" applyFill="1" applyBorder="1" applyAlignment="1">
      <alignment horizontal="left" vertical="center" wrapText="1"/>
    </xf>
    <xf numFmtId="0" fontId="8" fillId="13" borderId="18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/>
    <xf numFmtId="0" fontId="2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textRotation="90" wrapText="1"/>
    </xf>
    <xf numFmtId="0" fontId="17" fillId="1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164" fontId="31" fillId="15" borderId="19" xfId="1" applyFill="1" applyBorder="1" applyProtection="1"/>
    <xf numFmtId="2" fontId="31" fillId="15" borderId="19" xfId="1" applyNumberForma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23" fillId="13" borderId="19" xfId="0" applyFont="1" applyFill="1" applyBorder="1" applyAlignment="1">
      <alignment vertical="center" wrapText="1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17" fillId="0" borderId="19" xfId="1" applyFont="1" applyBorder="1" applyProtection="1"/>
    <xf numFmtId="2" fontId="17" fillId="0" borderId="19" xfId="1" applyNumberFormat="1" applyFont="1" applyBorder="1" applyProtection="1"/>
    <xf numFmtId="0" fontId="0" fillId="0" borderId="19" xfId="0" applyBorder="1" applyAlignment="1">
      <alignment horizontal="center"/>
    </xf>
    <xf numFmtId="0" fontId="0" fillId="15" borderId="22" xfId="0" applyFill="1" applyBorder="1" applyAlignment="1">
      <alignment horizontal="left" vertical="center" wrapText="1"/>
    </xf>
    <xf numFmtId="0" fontId="0" fillId="15" borderId="23" xfId="0" applyFill="1" applyBorder="1" applyAlignment="1">
      <alignment horizontal="left" vertical="center" wrapText="1"/>
    </xf>
    <xf numFmtId="0" fontId="0" fillId="15" borderId="24" xfId="0" applyFill="1" applyBorder="1" applyAlignment="1">
      <alignment horizontal="left" vertical="center" wrapText="1"/>
    </xf>
    <xf numFmtId="164" fontId="0" fillId="15" borderId="23" xfId="0" applyNumberFormat="1" applyFill="1" applyBorder="1" applyAlignment="1">
      <alignment vertical="center" wrapText="1"/>
    </xf>
    <xf numFmtId="0" fontId="0" fillId="9" borderId="0" xfId="0" applyFill="1"/>
    <xf numFmtId="164" fontId="17" fillId="0" borderId="24" xfId="0" applyNumberFormat="1" applyFont="1" applyBorder="1"/>
    <xf numFmtId="0" fontId="17" fillId="0" borderId="19" xfId="0" applyFont="1" applyBorder="1" applyAlignment="1">
      <alignment vertical="center" wrapText="1"/>
    </xf>
    <xf numFmtId="0" fontId="23" fillId="1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24" fillId="15" borderId="0" xfId="0" applyFont="1" applyFill="1" applyAlignment="1">
      <alignment horizontal="left" vertical="center"/>
    </xf>
    <xf numFmtId="0" fontId="23" fillId="9" borderId="19" xfId="0" applyFont="1" applyFill="1" applyBorder="1" applyAlignment="1">
      <alignment vertical="center" wrapText="1"/>
    </xf>
    <xf numFmtId="0" fontId="0" fillId="15" borderId="22" xfId="0" applyFill="1" applyBorder="1" applyAlignment="1">
      <alignment vertical="center" wrapText="1"/>
    </xf>
    <xf numFmtId="0" fontId="0" fillId="15" borderId="23" xfId="0" applyFill="1" applyBorder="1" applyAlignment="1">
      <alignment vertical="center" wrapText="1"/>
    </xf>
    <xf numFmtId="0" fontId="0" fillId="15" borderId="24" xfId="0" applyFill="1" applyBorder="1" applyAlignment="1">
      <alignment vertical="center" wrapText="1"/>
    </xf>
    <xf numFmtId="2" fontId="18" fillId="0" borderId="0" xfId="0" applyNumberFormat="1" applyFont="1" applyAlignment="1">
      <alignment horizontal="center"/>
    </xf>
    <xf numFmtId="0" fontId="25" fillId="15" borderId="19" xfId="0" applyFont="1" applyFill="1" applyBorder="1" applyAlignment="1">
      <alignment vertical="center" wrapText="1"/>
    </xf>
    <xf numFmtId="0" fontId="0" fillId="17" borderId="19" xfId="0" applyFill="1" applyBorder="1"/>
    <xf numFmtId="0" fontId="17" fillId="17" borderId="24" xfId="0" applyFont="1" applyFill="1" applyBorder="1"/>
    <xf numFmtId="0" fontId="26" fillId="0" borderId="25" xfId="0" applyFont="1" applyBorder="1" applyAlignment="1">
      <alignment vertical="center"/>
    </xf>
    <xf numFmtId="164" fontId="20" fillId="0" borderId="19" xfId="1" applyFont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27" fillId="0" borderId="0" xfId="0" applyFont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0" fillId="0" borderId="24" xfId="0" applyBorder="1"/>
    <xf numFmtId="0" fontId="17" fillId="0" borderId="19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>
      <alignment vertical="top" wrapText="1"/>
    </xf>
    <xf numFmtId="0" fontId="8" fillId="11" borderId="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12" borderId="2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15" borderId="19" xfId="0" applyFill="1" applyBorder="1" applyAlignment="1">
      <alignment horizontal="left" vertical="center" wrapText="1"/>
    </xf>
    <xf numFmtId="0" fontId="17" fillId="13" borderId="2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15" borderId="22" xfId="0" applyFill="1" applyBorder="1" applyAlignment="1">
      <alignment horizontal="left" vertical="center" wrapText="1"/>
    </xf>
    <xf numFmtId="0" fontId="24" fillId="0" borderId="25" xfId="0" applyFont="1" applyBorder="1" applyAlignment="1">
      <alignment horizontal="right" vertical="center" wrapText="1"/>
    </xf>
    <xf numFmtId="0" fontId="22" fillId="0" borderId="22" xfId="0" applyFont="1" applyBorder="1"/>
    <xf numFmtId="0" fontId="21" fillId="0" borderId="24" xfId="0" applyFont="1" applyBorder="1" applyAlignment="1">
      <alignment horizontal="center" vertical="center"/>
    </xf>
    <xf numFmtId="0" fontId="0" fillId="0" borderId="0" xfId="0"/>
    <xf numFmtId="0" fontId="2" fillId="18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/>
    <xf numFmtId="166" fontId="0" fillId="0" borderId="19" xfId="0" applyNumberFormat="1" applyBorder="1"/>
    <xf numFmtId="0" fontId="2" fillId="0" borderId="19" xfId="0" applyFont="1" applyBorder="1" applyAlignment="1">
      <alignment horizontal="center" vertical="center" wrapText="1"/>
    </xf>
    <xf numFmtId="167" fontId="30" fillId="0" borderId="0" xfId="0" applyNumberFormat="1" applyFont="1" applyAlignment="1">
      <alignment horizontal="center" vertical="center"/>
    </xf>
    <xf numFmtId="165" fontId="17" fillId="0" borderId="22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3" fillId="0" borderId="19" xfId="0" applyFont="1" applyBorder="1"/>
    <xf numFmtId="0" fontId="34" fillId="0" borderId="26" xfId="0" applyFont="1" applyBorder="1"/>
    <xf numFmtId="0" fontId="32" fillId="0" borderId="27" xfId="0" applyFont="1" applyBorder="1"/>
    <xf numFmtId="0" fontId="32" fillId="0" borderId="9" xfId="0" applyFont="1" applyBorder="1"/>
    <xf numFmtId="0" fontId="34" fillId="9" borderId="10" xfId="0" applyFont="1" applyFill="1" applyBorder="1"/>
    <xf numFmtId="0" fontId="32" fillId="13" borderId="10" xfId="0" applyFont="1" applyFill="1" applyBorder="1"/>
    <xf numFmtId="0" fontId="34" fillId="9" borderId="11" xfId="0" applyFont="1" applyFill="1" applyBorder="1" applyAlignment="1">
      <alignment wrapText="1"/>
    </xf>
    <xf numFmtId="0" fontId="32" fillId="16" borderId="12" xfId="0" applyFont="1" applyFill="1" applyBorder="1"/>
    <xf numFmtId="0" fontId="32" fillId="13" borderId="13" xfId="0" applyFont="1" applyFill="1" applyBorder="1"/>
    <xf numFmtId="0" fontId="34" fillId="9" borderId="11" xfId="0" applyFont="1" applyFill="1" applyBorder="1"/>
    <xf numFmtId="0" fontId="8" fillId="9" borderId="30" xfId="0" applyFont="1" applyFill="1" applyBorder="1" applyAlignment="1">
      <alignment horizontal="center" vertical="top"/>
    </xf>
    <xf numFmtId="0" fontId="8" fillId="9" borderId="16" xfId="0" applyFont="1" applyFill="1" applyBorder="1" applyAlignment="1">
      <alignment horizontal="center" vertical="top"/>
    </xf>
    <xf numFmtId="0" fontId="8" fillId="9" borderId="18" xfId="0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13" borderId="30" xfId="0" applyFont="1" applyFill="1" applyBorder="1" applyAlignment="1">
      <alignment horizontal="center"/>
    </xf>
    <xf numFmtId="0" fontId="8" fillId="13" borderId="16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34" fillId="0" borderId="28" xfId="0" applyFont="1" applyBorder="1"/>
    <xf numFmtId="0" fontId="32" fillId="0" borderId="15" xfId="0" applyFont="1" applyBorder="1"/>
  </cellXfs>
  <cellStyles count="19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Bad 8" xfId="6" xr:uid="{00000000-0005-0000-0000-00000A000000}"/>
    <cellStyle name="Error 9" xfId="7" xr:uid="{00000000-0005-0000-0000-00000B000000}"/>
    <cellStyle name="Footnote 10" xfId="8" xr:uid="{00000000-0005-0000-0000-00000C000000}"/>
    <cellStyle name="Good 11" xfId="9" xr:uid="{00000000-0005-0000-0000-00000D000000}"/>
    <cellStyle name="Heading 1 12" xfId="10" xr:uid="{00000000-0005-0000-0000-00000E000000}"/>
    <cellStyle name="Heading 2 13" xfId="11" xr:uid="{00000000-0005-0000-0000-00000F000000}"/>
    <cellStyle name="Hyperlink 14" xfId="12" xr:uid="{00000000-0005-0000-0000-000010000000}"/>
    <cellStyle name="Neutral 15" xfId="13" xr:uid="{00000000-0005-0000-0000-000011000000}"/>
    <cellStyle name="Normal" xfId="0" builtinId="0"/>
    <cellStyle name="Normal 2" xfId="14" xr:uid="{00000000-0005-0000-0000-000012000000}"/>
    <cellStyle name="Note 2" xfId="15" xr:uid="{00000000-0005-0000-0000-000013000000}"/>
    <cellStyle name="Pourcentage" xfId="1" builtinId="5"/>
    <cellStyle name="Status 16" xfId="16" xr:uid="{00000000-0005-0000-0000-000014000000}"/>
    <cellStyle name="Text 17" xfId="17" xr:uid="{00000000-0005-0000-0000-000015000000}"/>
    <cellStyle name="Warning 18" xfId="18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8FAADC"/>
      <rgbColor rgb="FF993366"/>
      <rgbColor rgb="FFFFFFCC"/>
      <rgbColor rgb="FFD7E4BD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FFE699"/>
      <rgbColor rgb="FFCCFFCC"/>
      <rgbColor rgb="FFFFFF99"/>
      <rgbColor rgb="FF95B3D7"/>
      <rgbColor rgb="FFFFCCCC"/>
      <rgbColor rgb="FFCC99FF"/>
      <rgbColor rgb="FFFCD5B5"/>
      <rgbColor rgb="FF3366FF"/>
      <rgbColor rgb="FF66FF66"/>
      <rgbColor rgb="FFC0C0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232920</xdr:colOff>
      <xdr:row>0</xdr:row>
      <xdr:rowOff>0</xdr:rowOff>
    </xdr:from>
    <xdr:to>
      <xdr:col>1</xdr:col>
      <xdr:colOff>4199040</xdr:colOff>
      <xdr:row>0</xdr:row>
      <xdr:rowOff>1362240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/>
      </xdr:nvSpPr>
      <xdr:spPr>
        <a:xfrm>
          <a:off x="327564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PIMONT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JEAN-YVES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7"/>
  <sheetViews>
    <sheetView tabSelected="1" zoomScale="70" zoomScaleNormal="70" workbookViewId="0">
      <selection activeCell="H24" sqref="H24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99</v>
      </c>
      <c r="B2" s="2"/>
      <c r="D2" s="2"/>
      <c r="F2" s="2"/>
      <c r="G2" s="3"/>
      <c r="H2" t="s">
        <v>97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1</v>
      </c>
      <c r="B5" s="4">
        <f>(E11+E14+E23+E26+E29+E32)/28*20</f>
        <v>12.5</v>
      </c>
      <c r="C5" s="4" t="s">
        <v>2</v>
      </c>
      <c r="F5" s="5" t="s">
        <v>3</v>
      </c>
      <c r="G5" s="5"/>
      <c r="H5" s="5"/>
    </row>
    <row r="6" spans="1:8" s="2" customFormat="1" ht="15.75" customHeight="1" x14ac:dyDescent="0.3">
      <c r="A6" s="6" t="s">
        <v>4</v>
      </c>
      <c r="B6" s="6">
        <f>(F17+F29+F32+F35)/21*20</f>
        <v>0</v>
      </c>
      <c r="C6" s="6" t="s">
        <v>2</v>
      </c>
      <c r="F6" s="7" t="s">
        <v>5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2</v>
      </c>
    </row>
    <row r="8" spans="1:8" s="2" customFormat="1" ht="13.5" customHeight="1" x14ac:dyDescent="0.3"/>
    <row r="9" spans="1:8" s="9" customFormat="1" ht="15.75" x14ac:dyDescent="0.25">
      <c r="B9" s="10" t="s">
        <v>6</v>
      </c>
      <c r="F9" s="11"/>
      <c r="G9" s="11"/>
    </row>
    <row r="10" spans="1:8" s="20" customFormat="1" ht="38.25" customHeight="1" thickBot="1" x14ac:dyDescent="0.3">
      <c r="A10" s="12" t="s">
        <v>7</v>
      </c>
      <c r="B10" s="13" t="s">
        <v>8</v>
      </c>
      <c r="C10" s="14" t="s">
        <v>9</v>
      </c>
      <c r="D10" s="15" t="s">
        <v>10</v>
      </c>
      <c r="E10" s="16" t="s">
        <v>11</v>
      </c>
      <c r="F10" s="17" t="s">
        <v>12</v>
      </c>
      <c r="G10" s="18" t="s">
        <v>13</v>
      </c>
      <c r="H10" s="19" t="s">
        <v>14</v>
      </c>
    </row>
    <row r="11" spans="1:8" s="20" customFormat="1" ht="67.5" customHeight="1" thickTop="1" thickBot="1" x14ac:dyDescent="0.3">
      <c r="A11" s="94" t="s">
        <v>15</v>
      </c>
      <c r="B11" s="124"/>
      <c r="C11" s="125"/>
      <c r="D11" s="126" t="s">
        <v>98</v>
      </c>
      <c r="E11" s="127">
        <v>4.5</v>
      </c>
      <c r="F11" s="95">
        <v>0</v>
      </c>
      <c r="G11" s="128"/>
      <c r="H11" s="129" t="s">
        <v>103</v>
      </c>
    </row>
    <row r="12" spans="1:8" s="20" customFormat="1" ht="67.5" customHeight="1" thickTop="1" thickBot="1" x14ac:dyDescent="0.3">
      <c r="A12" s="94"/>
      <c r="B12" s="124"/>
      <c r="C12" s="125"/>
      <c r="D12" s="126"/>
      <c r="E12" s="127"/>
      <c r="F12" s="95"/>
      <c r="G12" s="128"/>
      <c r="H12" s="130" t="s">
        <v>104</v>
      </c>
    </row>
    <row r="13" spans="1:8" s="20" customFormat="1" ht="60" customHeight="1" thickTop="1" thickBot="1" x14ac:dyDescent="0.3">
      <c r="A13" s="94"/>
      <c r="B13" s="124"/>
      <c r="C13" s="125"/>
      <c r="D13" s="126"/>
      <c r="E13" s="127"/>
      <c r="F13" s="95"/>
      <c r="G13" s="128"/>
      <c r="H13" s="131"/>
    </row>
    <row r="14" spans="1:8" s="20" customFormat="1" ht="55.5" customHeight="1" thickTop="1" thickBot="1" x14ac:dyDescent="0.3">
      <c r="A14" s="94" t="s">
        <v>95</v>
      </c>
      <c r="B14" s="124"/>
      <c r="C14" s="125"/>
      <c r="D14" s="126" t="s">
        <v>98</v>
      </c>
      <c r="E14" s="127">
        <v>5</v>
      </c>
      <c r="F14" s="95">
        <v>0</v>
      </c>
      <c r="G14" s="128"/>
      <c r="H14" s="132" t="s">
        <v>103</v>
      </c>
    </row>
    <row r="15" spans="1:8" s="20" customFormat="1" ht="55.5" customHeight="1" thickTop="1" thickBot="1" x14ac:dyDescent="0.3">
      <c r="A15" s="94"/>
      <c r="B15" s="124"/>
      <c r="C15" s="125"/>
      <c r="D15" s="126"/>
      <c r="E15" s="127"/>
      <c r="F15" s="95"/>
      <c r="G15" s="128"/>
      <c r="H15" s="130"/>
    </row>
    <row r="16" spans="1:8" s="20" customFormat="1" ht="69.75" customHeight="1" thickTop="1" thickBot="1" x14ac:dyDescent="0.3">
      <c r="A16" s="94"/>
      <c r="B16" s="124"/>
      <c r="C16" s="125"/>
      <c r="D16" s="126"/>
      <c r="E16" s="127"/>
      <c r="F16" s="95"/>
      <c r="G16" s="128"/>
      <c r="H16" s="131"/>
    </row>
    <row r="17" spans="1:8" s="20" customFormat="1" ht="70.5" customHeight="1" thickTop="1" thickBot="1" x14ac:dyDescent="0.3">
      <c r="A17" s="97" t="s">
        <v>16</v>
      </c>
      <c r="B17" s="142"/>
      <c r="C17" s="139" t="s">
        <v>96</v>
      </c>
      <c r="D17" s="136"/>
      <c r="E17" s="133" t="s">
        <v>17</v>
      </c>
      <c r="F17" s="148"/>
      <c r="G17" s="145"/>
      <c r="H17" s="29"/>
    </row>
    <row r="18" spans="1:8" s="20" customFormat="1" ht="70.5" customHeight="1" thickBot="1" x14ac:dyDescent="0.3">
      <c r="A18" s="97"/>
      <c r="B18" s="143"/>
      <c r="C18" s="140"/>
      <c r="D18" s="137"/>
      <c r="E18" s="134"/>
      <c r="F18" s="149"/>
      <c r="G18" s="146"/>
      <c r="H18" s="30" t="s">
        <v>101</v>
      </c>
    </row>
    <row r="19" spans="1:8" s="20" customFormat="1" ht="57.75" customHeight="1" thickBot="1" x14ac:dyDescent="0.3">
      <c r="A19" s="97"/>
      <c r="B19" s="144"/>
      <c r="C19" s="141"/>
      <c r="D19" s="138"/>
      <c r="E19" s="135"/>
      <c r="F19" s="150"/>
      <c r="G19" s="147"/>
      <c r="H19" s="31"/>
    </row>
    <row r="20" spans="1:8" s="20" customFormat="1" ht="15.75" x14ac:dyDescent="0.25">
      <c r="A20" s="21"/>
      <c r="B20" s="21"/>
      <c r="C20" s="21"/>
      <c r="D20" s="21"/>
      <c r="E20" s="22"/>
      <c r="F20" s="23"/>
      <c r="G20" s="23"/>
      <c r="H20" s="21"/>
    </row>
    <row r="21" spans="1:8" s="20" customFormat="1" ht="15.75" x14ac:dyDescent="0.25">
      <c r="A21" s="20" t="s">
        <v>6</v>
      </c>
      <c r="E21" s="24"/>
      <c r="F21" s="24"/>
      <c r="G21" s="24"/>
    </row>
    <row r="22" spans="1:8" s="20" customFormat="1" ht="16.5" thickBot="1" x14ac:dyDescent="0.3">
      <c r="A22" s="12" t="s">
        <v>18</v>
      </c>
      <c r="B22" s="25" t="s">
        <v>8</v>
      </c>
      <c r="C22" s="26" t="s">
        <v>9</v>
      </c>
      <c r="D22" s="27" t="s">
        <v>10</v>
      </c>
      <c r="E22" s="16" t="s">
        <v>11</v>
      </c>
      <c r="F22" s="17" t="s">
        <v>12</v>
      </c>
      <c r="G22" s="18" t="s">
        <v>13</v>
      </c>
      <c r="H22" s="19" t="s">
        <v>14</v>
      </c>
    </row>
    <row r="23" spans="1:8" s="20" customFormat="1" ht="37.5" customHeight="1" thickBot="1" x14ac:dyDescent="0.3">
      <c r="A23" s="94" t="s">
        <v>19</v>
      </c>
      <c r="B23" s="102"/>
      <c r="C23" s="103"/>
      <c r="D23" s="100" t="s">
        <v>98</v>
      </c>
      <c r="E23" s="101">
        <v>2</v>
      </c>
      <c r="F23" s="95">
        <v>0</v>
      </c>
      <c r="G23" s="96"/>
      <c r="H23" s="29" t="s">
        <v>100</v>
      </c>
    </row>
    <row r="24" spans="1:8" s="20" customFormat="1" ht="37.5" customHeight="1" thickBot="1" x14ac:dyDescent="0.3">
      <c r="A24" s="94"/>
      <c r="B24" s="102"/>
      <c r="C24" s="103"/>
      <c r="D24" s="100"/>
      <c r="E24" s="101"/>
      <c r="F24" s="95"/>
      <c r="G24" s="96"/>
      <c r="H24" s="30"/>
    </row>
    <row r="25" spans="1:8" s="20" customFormat="1" ht="35.25" customHeight="1" thickBot="1" x14ac:dyDescent="0.3">
      <c r="A25" s="94"/>
      <c r="B25" s="102"/>
      <c r="C25" s="103"/>
      <c r="D25" s="100"/>
      <c r="E25" s="101"/>
      <c r="F25" s="95"/>
      <c r="G25" s="96"/>
      <c r="H25" s="31"/>
    </row>
    <row r="26" spans="1:8" s="20" customFormat="1" ht="34.5" customHeight="1" thickTop="1" thickBot="1" x14ac:dyDescent="0.3">
      <c r="A26" s="94" t="s">
        <v>20</v>
      </c>
      <c r="B26" s="151"/>
      <c r="C26" s="152"/>
      <c r="D26" s="126" t="s">
        <v>98</v>
      </c>
      <c r="E26" s="127">
        <v>6</v>
      </c>
      <c r="F26" s="95">
        <v>0</v>
      </c>
      <c r="G26" s="128"/>
      <c r="H26" s="129" t="s">
        <v>105</v>
      </c>
    </row>
    <row r="27" spans="1:8" s="20" customFormat="1" ht="34.5" customHeight="1" thickTop="1" thickBot="1" x14ac:dyDescent="0.3">
      <c r="A27" s="94"/>
      <c r="B27" s="151"/>
      <c r="C27" s="152"/>
      <c r="D27" s="126"/>
      <c r="E27" s="127"/>
      <c r="F27" s="95"/>
      <c r="G27" s="128"/>
      <c r="H27" s="130"/>
    </row>
    <row r="28" spans="1:8" s="20" customFormat="1" ht="48" customHeight="1" thickTop="1" thickBot="1" x14ac:dyDescent="0.3">
      <c r="A28" s="94"/>
      <c r="B28" s="151"/>
      <c r="C28" s="152"/>
      <c r="D28" s="126"/>
      <c r="E28" s="127"/>
      <c r="F28" s="95"/>
      <c r="G28" s="128"/>
      <c r="H28" s="131"/>
    </row>
    <row r="29" spans="1:8" s="20" customFormat="1" ht="30" customHeight="1" thickBot="1" x14ac:dyDescent="0.3">
      <c r="A29" s="28" t="s">
        <v>21</v>
      </c>
      <c r="B29" s="102" t="s">
        <v>96</v>
      </c>
      <c r="C29" s="103"/>
      <c r="D29" s="100"/>
      <c r="E29" s="101">
        <v>0</v>
      </c>
      <c r="F29" s="95">
        <v>0</v>
      </c>
      <c r="G29" s="96"/>
      <c r="H29" s="29" t="s">
        <v>101</v>
      </c>
    </row>
    <row r="30" spans="1:8" s="20" customFormat="1" ht="31.5" customHeight="1" x14ac:dyDescent="0.25">
      <c r="A30" s="28"/>
      <c r="B30" s="102"/>
      <c r="C30" s="103"/>
      <c r="D30" s="100"/>
      <c r="E30" s="101"/>
      <c r="F30" s="95"/>
      <c r="G30" s="96"/>
      <c r="H30" s="30" t="s">
        <v>101</v>
      </c>
    </row>
    <row r="31" spans="1:8" s="20" customFormat="1" ht="27.75" customHeight="1" x14ac:dyDescent="0.25">
      <c r="A31" s="28"/>
      <c r="B31" s="102"/>
      <c r="C31" s="103"/>
      <c r="D31" s="100"/>
      <c r="E31" s="101"/>
      <c r="F31" s="95"/>
      <c r="G31" s="96"/>
      <c r="H31" s="31"/>
    </row>
    <row r="32" spans="1:8" s="20" customFormat="1" ht="38.25" customHeight="1" x14ac:dyDescent="0.25">
      <c r="A32" s="97" t="s">
        <v>22</v>
      </c>
      <c r="B32" s="102" t="s">
        <v>96</v>
      </c>
      <c r="C32" s="103"/>
      <c r="D32" s="100"/>
      <c r="E32" s="101">
        <v>0</v>
      </c>
      <c r="F32" s="95">
        <v>0</v>
      </c>
      <c r="G32" s="96"/>
      <c r="H32" s="29" t="s">
        <v>101</v>
      </c>
    </row>
    <row r="33" spans="1:8" s="20" customFormat="1" ht="38.25" customHeight="1" x14ac:dyDescent="0.25">
      <c r="A33" s="97"/>
      <c r="B33" s="102"/>
      <c r="C33" s="103"/>
      <c r="D33" s="100"/>
      <c r="E33" s="101"/>
      <c r="F33" s="95"/>
      <c r="G33" s="96"/>
      <c r="H33" s="30" t="s">
        <v>101</v>
      </c>
    </row>
    <row r="34" spans="1:8" s="20" customFormat="1" ht="41.25" customHeight="1" x14ac:dyDescent="0.25">
      <c r="A34" s="97"/>
      <c r="B34" s="102"/>
      <c r="C34" s="103"/>
      <c r="D34" s="100"/>
      <c r="E34" s="101"/>
      <c r="F34" s="95"/>
      <c r="G34" s="96"/>
      <c r="H34" s="31"/>
    </row>
    <row r="35" spans="1:8" s="20" customFormat="1" ht="87" customHeight="1" x14ac:dyDescent="0.25">
      <c r="A35" s="104" t="s">
        <v>23</v>
      </c>
      <c r="B35" s="98" t="s">
        <v>96</v>
      </c>
      <c r="C35" s="99"/>
      <c r="D35" s="100"/>
      <c r="E35" s="101" t="s">
        <v>17</v>
      </c>
      <c r="F35" s="95">
        <v>0</v>
      </c>
      <c r="G35" s="96"/>
      <c r="H35" s="29"/>
    </row>
    <row r="36" spans="1:8" s="20" customFormat="1" ht="90.75" customHeight="1" x14ac:dyDescent="0.25">
      <c r="A36" s="104"/>
      <c r="B36" s="98"/>
      <c r="C36" s="99"/>
      <c r="D36" s="100"/>
      <c r="E36" s="101"/>
      <c r="F36" s="95"/>
      <c r="G36" s="96"/>
      <c r="H36" s="30" t="s">
        <v>101</v>
      </c>
    </row>
    <row r="37" spans="1:8" s="20" customFormat="1" ht="56.25" customHeight="1" x14ac:dyDescent="0.25">
      <c r="A37" s="104"/>
      <c r="B37" s="98"/>
      <c r="C37" s="99"/>
      <c r="D37" s="100"/>
      <c r="E37" s="101"/>
      <c r="F37" s="95"/>
      <c r="G37" s="96"/>
      <c r="H37" s="31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1"/>
  <sheetViews>
    <sheetView zoomScale="60" zoomScaleNormal="60" workbookViewId="0">
      <selection activeCell="C35" sqref="C35"/>
    </sheetView>
  </sheetViews>
  <sheetFormatPr baseColWidth="10" defaultColWidth="13.140625" defaultRowHeight="15" x14ac:dyDescent="0.25"/>
  <cols>
    <col min="1" max="1" width="43.140625" style="32" customWidth="1"/>
    <col min="2" max="2" width="67.140625" style="33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4" customWidth="1"/>
    <col min="13" max="13" width="3.85546875" style="34" customWidth="1"/>
    <col min="14" max="14" width="11.7109375" customWidth="1"/>
    <col min="15" max="15" width="2" customWidth="1"/>
    <col min="16" max="16" width="5.140625" style="34" customWidth="1"/>
  </cols>
  <sheetData>
    <row r="1" spans="1:16" ht="108.75" customHeight="1" x14ac:dyDescent="0.25">
      <c r="A1" s="35" t="s">
        <v>24</v>
      </c>
      <c r="B1" s="36"/>
      <c r="C1" s="105" t="s">
        <v>25</v>
      </c>
      <c r="D1" s="105"/>
      <c r="E1" s="105"/>
      <c r="F1" s="105"/>
      <c r="G1" s="105"/>
      <c r="H1" s="37"/>
      <c r="I1" s="38"/>
      <c r="J1" s="39" t="s">
        <v>26</v>
      </c>
      <c r="N1" s="106" t="s">
        <v>27</v>
      </c>
    </row>
    <row r="2" spans="1:16" s="42" customFormat="1" ht="32.25" customHeight="1" x14ac:dyDescent="0.25">
      <c r="A2" s="40" t="s">
        <v>28</v>
      </c>
      <c r="B2" s="40" t="s">
        <v>29</v>
      </c>
      <c r="C2" s="40" t="s">
        <v>30</v>
      </c>
      <c r="D2" s="40">
        <v>0</v>
      </c>
      <c r="E2" s="40">
        <v>1</v>
      </c>
      <c r="F2" s="40">
        <v>2</v>
      </c>
      <c r="G2" s="40">
        <v>3</v>
      </c>
      <c r="H2" s="41"/>
      <c r="J2" s="43" t="s">
        <v>31</v>
      </c>
      <c r="K2" s="40" t="s">
        <v>32</v>
      </c>
      <c r="L2" s="44"/>
      <c r="M2" s="44"/>
      <c r="N2" s="106"/>
      <c r="P2" s="44"/>
    </row>
    <row r="3" spans="1:16" s="42" customFormat="1" ht="20.25" customHeight="1" x14ac:dyDescent="0.25">
      <c r="A3" s="107" t="s">
        <v>33</v>
      </c>
      <c r="B3" s="107"/>
      <c r="C3" s="107"/>
      <c r="D3" s="107"/>
      <c r="E3" s="107"/>
      <c r="F3" s="107"/>
      <c r="G3" s="107"/>
      <c r="H3" s="45"/>
      <c r="I3" s="46">
        <v>0.1</v>
      </c>
      <c r="J3" s="108" t="s">
        <v>34</v>
      </c>
      <c r="K3" s="47">
        <f>SUM(K4:K4)</f>
        <v>0</v>
      </c>
      <c r="L3" s="34"/>
      <c r="M3" s="44"/>
      <c r="N3" s="48">
        <f>IF(M4=0,I3,0)</f>
        <v>0.1</v>
      </c>
      <c r="P3" s="44"/>
    </row>
    <row r="4" spans="1:16" ht="29.25" customHeight="1" x14ac:dyDescent="0.25">
      <c r="A4" s="49" t="s">
        <v>35</v>
      </c>
      <c r="B4" s="50" t="s">
        <v>36</v>
      </c>
      <c r="C4" s="51" t="s">
        <v>96</v>
      </c>
      <c r="D4" s="52"/>
      <c r="E4" s="52"/>
      <c r="F4" s="52"/>
      <c r="G4" s="52"/>
      <c r="H4" s="53" t="str">
        <f>(IF(L4="","◄",""))</f>
        <v/>
      </c>
      <c r="I4" s="54">
        <v>1</v>
      </c>
      <c r="J4" s="108"/>
      <c r="K4" s="55">
        <f>(IF(E4&lt;&gt;"",1/3,0)+IF(F4&lt;&gt;"",2/3,0)+IF(G4&lt;&gt;"",1,0))*N4*I$3*20</f>
        <v>0</v>
      </c>
      <c r="L4" s="34">
        <f>IF(C4="",IF(COUNTBLANK(D4:G4)=3,1,""),1)</f>
        <v>1</v>
      </c>
      <c r="M4" s="34">
        <f>IF(C4="",I4,0)</f>
        <v>0</v>
      </c>
      <c r="N4" s="56">
        <f>M4</f>
        <v>0</v>
      </c>
      <c r="P4" s="34" t="str">
        <f>IF(C4="",IF(D4&lt;&gt;"",0.02,(K4/(N4*I$3*20))),"")</f>
        <v/>
      </c>
    </row>
    <row r="5" spans="1:16" ht="20.25" customHeight="1" x14ac:dyDescent="0.25">
      <c r="A5" s="57" t="s">
        <v>37</v>
      </c>
      <c r="B5" s="58"/>
      <c r="C5" s="58"/>
      <c r="D5" s="58"/>
      <c r="E5" s="58"/>
      <c r="F5" s="58"/>
      <c r="G5" s="59"/>
      <c r="H5" s="45"/>
      <c r="I5" s="60">
        <v>0.1</v>
      </c>
      <c r="J5" s="61" t="s">
        <v>38</v>
      </c>
      <c r="K5" s="47">
        <f>SUM(K6:K12)</f>
        <v>0</v>
      </c>
      <c r="N5" s="48">
        <f>IF(SUM(M6:M12)=0,I5,0)</f>
        <v>0.1</v>
      </c>
    </row>
    <row r="6" spans="1:16" ht="18.75" customHeight="1" x14ac:dyDescent="0.25">
      <c r="A6" s="109" t="s">
        <v>39</v>
      </c>
      <c r="B6" s="50" t="s">
        <v>40</v>
      </c>
      <c r="C6" s="51" t="s">
        <v>96</v>
      </c>
      <c r="D6" s="51"/>
      <c r="E6" s="51"/>
      <c r="F6" s="51"/>
      <c r="G6" s="51"/>
      <c r="H6" s="53" t="str">
        <f t="shared" ref="H6:H12" si="0">(IF(L6="","◄",""))</f>
        <v/>
      </c>
      <c r="I6" s="62">
        <v>0.15</v>
      </c>
      <c r="J6" t="s">
        <v>41</v>
      </c>
      <c r="K6" s="55" t="str">
        <f t="shared" ref="K6:K12" si="1">IF(C6="",(IF(E6&lt;&gt;"",1/3,0)+IF(F6&lt;&gt;"",2/3,0)+IF(G6&lt;&gt;"",1,0))*N6*I$5*20,"")</f>
        <v/>
      </c>
      <c r="L6" s="34">
        <f t="shared" ref="L6:L12" si="2">IF(C6="",IF(COUNTBLANK(D6:G6)=3,1,""),1)</f>
        <v>1</v>
      </c>
      <c r="M6" s="34">
        <f t="shared" ref="M6:M12" si="3">IF(C6="",I6,0)</f>
        <v>0</v>
      </c>
      <c r="N6" s="56">
        <f t="shared" ref="N6:N12" si="4">IF(M6=0,0,I6/SUM(M$6:M$12))</f>
        <v>0</v>
      </c>
      <c r="P6" s="34" t="str">
        <f t="shared" ref="P6:P12" si="5">IF(C6="",IF(D6&lt;&gt;"",0.02,(K6/(N6*I$5*20))),"")</f>
        <v/>
      </c>
    </row>
    <row r="7" spans="1:16" ht="18.75" customHeight="1" x14ac:dyDescent="0.25">
      <c r="A7" s="109"/>
      <c r="B7" s="50" t="s">
        <v>42</v>
      </c>
      <c r="C7" s="51" t="s">
        <v>96</v>
      </c>
      <c r="D7" s="51"/>
      <c r="E7" s="51"/>
      <c r="F7" s="51"/>
      <c r="G7" s="51"/>
      <c r="H7" s="53" t="str">
        <f t="shared" si="0"/>
        <v/>
      </c>
      <c r="I7" s="62">
        <v>0.15</v>
      </c>
      <c r="K7" s="55" t="str">
        <f t="shared" si="1"/>
        <v/>
      </c>
      <c r="L7" s="34">
        <f t="shared" si="2"/>
        <v>1</v>
      </c>
      <c r="M7" s="34">
        <f t="shared" si="3"/>
        <v>0</v>
      </c>
      <c r="N7" s="56">
        <f t="shared" si="4"/>
        <v>0</v>
      </c>
      <c r="P7" s="34" t="str">
        <f t="shared" si="5"/>
        <v/>
      </c>
    </row>
    <row r="8" spans="1:16" ht="18.75" customHeight="1" x14ac:dyDescent="0.25">
      <c r="A8" s="109"/>
      <c r="B8" s="50" t="s">
        <v>43</v>
      </c>
      <c r="C8" s="51" t="s">
        <v>96</v>
      </c>
      <c r="D8" s="51"/>
      <c r="E8" s="51"/>
      <c r="F8" s="51"/>
      <c r="G8" s="51"/>
      <c r="H8" s="53" t="str">
        <f t="shared" si="0"/>
        <v/>
      </c>
      <c r="I8" s="62">
        <v>0.15</v>
      </c>
      <c r="K8" s="55" t="str">
        <f t="shared" si="1"/>
        <v/>
      </c>
      <c r="L8" s="34">
        <f t="shared" si="2"/>
        <v>1</v>
      </c>
      <c r="M8" s="34">
        <f t="shared" si="3"/>
        <v>0</v>
      </c>
      <c r="N8" s="56">
        <f t="shared" si="4"/>
        <v>0</v>
      </c>
      <c r="P8" s="34" t="str">
        <f t="shared" si="5"/>
        <v/>
      </c>
    </row>
    <row r="9" spans="1:16" ht="18.75" customHeight="1" x14ac:dyDescent="0.25">
      <c r="A9" s="109"/>
      <c r="B9" s="50" t="s">
        <v>44</v>
      </c>
      <c r="C9" s="51" t="s">
        <v>96</v>
      </c>
      <c r="D9" s="51"/>
      <c r="E9" s="51"/>
      <c r="F9" s="51"/>
      <c r="G9" s="51"/>
      <c r="H9" s="53" t="str">
        <f t="shared" si="0"/>
        <v/>
      </c>
      <c r="I9" s="62">
        <v>0.15</v>
      </c>
      <c r="K9" s="55" t="str">
        <f t="shared" si="1"/>
        <v/>
      </c>
      <c r="L9" s="34">
        <f t="shared" si="2"/>
        <v>1</v>
      </c>
      <c r="M9" s="34">
        <f t="shared" si="3"/>
        <v>0</v>
      </c>
      <c r="N9" s="56">
        <f t="shared" si="4"/>
        <v>0</v>
      </c>
      <c r="P9" s="34" t="str">
        <f t="shared" si="5"/>
        <v/>
      </c>
    </row>
    <row r="10" spans="1:16" ht="21.75" customHeight="1" x14ac:dyDescent="0.25">
      <c r="A10" s="63" t="s">
        <v>45</v>
      </c>
      <c r="B10" s="50" t="s">
        <v>46</v>
      </c>
      <c r="C10" s="51" t="s">
        <v>96</v>
      </c>
      <c r="D10" s="51"/>
      <c r="E10" s="51"/>
      <c r="F10" s="51"/>
      <c r="G10" s="51"/>
      <c r="H10" s="53" t="str">
        <f t="shared" si="0"/>
        <v/>
      </c>
      <c r="I10" s="62">
        <v>0.15</v>
      </c>
      <c r="K10" s="55" t="str">
        <f t="shared" si="1"/>
        <v/>
      </c>
      <c r="L10" s="34">
        <f t="shared" si="2"/>
        <v>1</v>
      </c>
      <c r="M10" s="34">
        <f t="shared" si="3"/>
        <v>0</v>
      </c>
      <c r="N10" s="56">
        <f t="shared" si="4"/>
        <v>0</v>
      </c>
      <c r="P10" s="34" t="str">
        <f t="shared" si="5"/>
        <v/>
      </c>
    </row>
    <row r="11" spans="1:16" ht="21.75" customHeight="1" x14ac:dyDescent="0.25">
      <c r="A11" s="63" t="s">
        <v>47</v>
      </c>
      <c r="B11" s="50" t="s">
        <v>48</v>
      </c>
      <c r="C11" s="51" t="s">
        <v>96</v>
      </c>
      <c r="D11" s="51"/>
      <c r="E11" s="51"/>
      <c r="F11" s="51"/>
      <c r="G11" s="51"/>
      <c r="H11" s="53" t="str">
        <f t="shared" si="0"/>
        <v/>
      </c>
      <c r="I11" s="62">
        <v>0.1</v>
      </c>
      <c r="K11" s="55" t="str">
        <f t="shared" si="1"/>
        <v/>
      </c>
      <c r="L11" s="34">
        <f t="shared" si="2"/>
        <v>1</v>
      </c>
      <c r="M11" s="34">
        <f t="shared" si="3"/>
        <v>0</v>
      </c>
      <c r="N11" s="56">
        <f t="shared" si="4"/>
        <v>0</v>
      </c>
      <c r="P11" s="34" t="str">
        <f t="shared" si="5"/>
        <v/>
      </c>
    </row>
    <row r="12" spans="1:16" ht="30" customHeight="1" x14ac:dyDescent="0.25">
      <c r="A12" s="63" t="s">
        <v>49</v>
      </c>
      <c r="B12" s="50" t="s">
        <v>50</v>
      </c>
      <c r="C12" s="51" t="s">
        <v>96</v>
      </c>
      <c r="D12" s="51"/>
      <c r="E12" s="51"/>
      <c r="F12" s="51"/>
      <c r="G12" s="51"/>
      <c r="H12" s="53" t="str">
        <f t="shared" si="0"/>
        <v/>
      </c>
      <c r="I12" s="62">
        <v>0.15</v>
      </c>
      <c r="K12" s="55" t="str">
        <f t="shared" si="1"/>
        <v/>
      </c>
      <c r="L12" s="34">
        <f t="shared" si="2"/>
        <v>1</v>
      </c>
      <c r="M12" s="34">
        <f t="shared" si="3"/>
        <v>0</v>
      </c>
      <c r="N12" s="56">
        <f t="shared" si="4"/>
        <v>0</v>
      </c>
      <c r="P12" s="34" t="str">
        <f t="shared" si="5"/>
        <v/>
      </c>
    </row>
    <row r="13" spans="1:16" ht="19.5" customHeight="1" x14ac:dyDescent="0.25">
      <c r="A13" s="107" t="s">
        <v>51</v>
      </c>
      <c r="B13" s="107"/>
      <c r="C13" s="107"/>
      <c r="D13" s="107"/>
      <c r="E13" s="107"/>
      <c r="F13" s="107"/>
      <c r="G13" s="107"/>
      <c r="H13" s="45"/>
      <c r="I13" s="60">
        <v>0.3</v>
      </c>
      <c r="K13" s="47">
        <f>SUM(K14:K17)</f>
        <v>0</v>
      </c>
      <c r="N13" s="48">
        <f>IF(SUM(M14:M17)=0,I13,0)</f>
        <v>0.3</v>
      </c>
    </row>
    <row r="14" spans="1:16" ht="26.25" customHeight="1" x14ac:dyDescent="0.25">
      <c r="A14" s="109" t="s">
        <v>52</v>
      </c>
      <c r="B14" s="64" t="s">
        <v>53</v>
      </c>
      <c r="C14" s="65" t="s">
        <v>96</v>
      </c>
      <c r="D14" s="51"/>
      <c r="E14" s="51"/>
      <c r="F14" s="51"/>
      <c r="G14" s="51"/>
      <c r="H14" s="53" t="str">
        <f>(IF(L14="","◄",""))</f>
        <v/>
      </c>
      <c r="I14" s="62">
        <v>0.2</v>
      </c>
      <c r="K14" s="55">
        <f>(IF(E14&lt;&gt;"",1/3,0)+IF(F14&lt;&gt;"",2/3,0)+IF(G14&lt;&gt;"",1,0))*N14*I$13*20</f>
        <v>0</v>
      </c>
      <c r="L14" s="34">
        <f>IF(C14="",IF(COUNTBLANK(D14:G14)=3,1,""),1)</f>
        <v>1</v>
      </c>
      <c r="M14" s="34">
        <f>IF(C14="",I14,0)</f>
        <v>0</v>
      </c>
      <c r="N14" s="56">
        <f>IF(M14=0,0,I14/SUM(M$14:M$17))</f>
        <v>0</v>
      </c>
      <c r="P14" s="34" t="str">
        <f>IF(C14="",IF(D14&lt;&gt;"",0.02,(K14/(N14*I$13*20))),"")</f>
        <v/>
      </c>
    </row>
    <row r="15" spans="1:16" ht="26.25" customHeight="1" x14ac:dyDescent="0.25">
      <c r="A15" s="109"/>
      <c r="B15" s="64" t="s">
        <v>54</v>
      </c>
      <c r="C15" s="65" t="s">
        <v>96</v>
      </c>
      <c r="D15" s="51"/>
      <c r="E15" s="51"/>
      <c r="F15" s="51"/>
      <c r="G15" s="51"/>
      <c r="H15" s="53" t="str">
        <f>(IF(L15="","◄",""))</f>
        <v/>
      </c>
      <c r="I15" s="62">
        <v>0.2</v>
      </c>
      <c r="K15" s="55">
        <f>(IF(E15&lt;&gt;"",1/3,0)+IF(F15&lt;&gt;"",2/3,0)+IF(G15&lt;&gt;"",1,0))*N15*I$13*20</f>
        <v>0</v>
      </c>
      <c r="L15" s="34">
        <f>IF(C15="",IF(COUNTBLANK(D15:G15)=3,1,""),1)</f>
        <v>1</v>
      </c>
      <c r="M15" s="34">
        <f>IF(C15="",I15,0)</f>
        <v>0</v>
      </c>
      <c r="N15" s="56">
        <f>IF(M15=0,0,I15/SUM(M$14:M$17))</f>
        <v>0</v>
      </c>
      <c r="P15" s="34" t="str">
        <f>IF(C15="",IF(D15&lt;&gt;"",0.02,(K15/(N15*I$13*20))),"")</f>
        <v/>
      </c>
    </row>
    <row r="16" spans="1:16" ht="26.25" customHeight="1" x14ac:dyDescent="0.25">
      <c r="A16" s="109"/>
      <c r="B16" s="64" t="s">
        <v>55</v>
      </c>
      <c r="C16" s="65" t="s">
        <v>96</v>
      </c>
      <c r="D16" s="51"/>
      <c r="E16" s="51"/>
      <c r="F16" s="51"/>
      <c r="G16" s="51"/>
      <c r="H16" s="53" t="str">
        <f>(IF(L16="","◄",""))</f>
        <v/>
      </c>
      <c r="I16" s="62">
        <v>0.2</v>
      </c>
      <c r="K16" s="55">
        <f>(IF(E16&lt;&gt;"",1/3,0)+IF(F16&lt;&gt;"",2/3,0)+IF(G16&lt;&gt;"",1,0))*N16*I$13*20</f>
        <v>0</v>
      </c>
      <c r="L16" s="34">
        <f>IF(C16="",IF(COUNTBLANK(D16:G16)=3,1,""),1)</f>
        <v>1</v>
      </c>
      <c r="M16" s="34">
        <f>IF(C16="",I16,0)</f>
        <v>0</v>
      </c>
      <c r="N16" s="56">
        <f>IF(M16=0,0,I16/SUM(M$14:M$17))</f>
        <v>0</v>
      </c>
      <c r="P16" s="34" t="str">
        <f>IF(C16="",IF(D16&lt;&gt;"",0.02,(K16/(N16*I$13*20))),"")</f>
        <v/>
      </c>
    </row>
    <row r="17" spans="1:16" ht="26.25" customHeight="1" x14ac:dyDescent="0.25">
      <c r="A17" s="109"/>
      <c r="B17" s="64" t="s">
        <v>56</v>
      </c>
      <c r="C17" s="65" t="s">
        <v>96</v>
      </c>
      <c r="D17" s="51"/>
      <c r="E17" s="51"/>
      <c r="F17" s="51"/>
      <c r="G17" s="51"/>
      <c r="H17" s="53" t="str">
        <f>(IF(L17="","◄",""))</f>
        <v/>
      </c>
      <c r="I17" s="62">
        <v>0.4</v>
      </c>
      <c r="K17" s="55">
        <f>(IF(E17&lt;&gt;"",1/3,0)+IF(F17&lt;&gt;"",2/3,0)+IF(G17&lt;&gt;"",1,0))*N17*I$13*20</f>
        <v>0</v>
      </c>
      <c r="L17" s="34">
        <f>IF(C17="",IF(COUNTBLANK(D17:G17)=3,1,""),1)</f>
        <v>1</v>
      </c>
      <c r="M17" s="34">
        <f>IF(C17="",I17,0)</f>
        <v>0</v>
      </c>
      <c r="N17" s="56">
        <f>IF(M17=0,0,I17/SUM(M$14:M$17))</f>
        <v>0</v>
      </c>
      <c r="P17" s="34" t="str">
        <f>IF(C17="",IF(D17&lt;&gt;"",0.02,(K17/(N17*I$13*20))),"")</f>
        <v/>
      </c>
    </row>
    <row r="18" spans="1:16" ht="26.25" customHeight="1" x14ac:dyDescent="0.25">
      <c r="A18" s="110" t="s">
        <v>57</v>
      </c>
      <c r="B18" s="110"/>
      <c r="C18" s="110"/>
      <c r="D18" s="110"/>
      <c r="E18" s="110"/>
      <c r="F18" s="110"/>
      <c r="G18" s="110"/>
      <c r="H18" s="66"/>
      <c r="I18" s="60">
        <v>0.1</v>
      </c>
      <c r="K18" s="47">
        <f>SUM(K19:K20)</f>
        <v>0</v>
      </c>
      <c r="N18" s="48">
        <f>IF(SUM(M19:M20)=0,I18,0)</f>
        <v>0.1</v>
      </c>
    </row>
    <row r="19" spans="1:16" ht="26.25" customHeight="1" x14ac:dyDescent="0.25">
      <c r="A19" s="63" t="s">
        <v>58</v>
      </c>
      <c r="B19" s="64" t="s">
        <v>59</v>
      </c>
      <c r="C19" s="51" t="s">
        <v>96</v>
      </c>
      <c r="D19" s="51"/>
      <c r="E19" s="51"/>
      <c r="F19" s="51"/>
      <c r="G19" s="51"/>
      <c r="H19" s="53" t="str">
        <f>(IF(L19="","◄",""))</f>
        <v/>
      </c>
      <c r="I19" s="62">
        <v>0.5</v>
      </c>
      <c r="K19" s="55" t="str">
        <f>IF(C19="",(IF(E19&lt;&gt;"",1/3,0)+IF(F19&lt;&gt;"",2/3,0)+IF(G19&lt;&gt;"",1,0))*N19*I$18*20,"")</f>
        <v/>
      </c>
      <c r="L19" s="34">
        <f>IF(C19="",IF(COUNTBLANK(D19:G19)=3,1,""),1)</f>
        <v>1</v>
      </c>
      <c r="M19" s="34">
        <f>IF(C19="",I19,0)</f>
        <v>0</v>
      </c>
      <c r="N19" s="56">
        <f>IF(M19=0,0,I19/SUM(M$19:M$20))</f>
        <v>0</v>
      </c>
      <c r="P19" s="34" t="str">
        <f>IF(C19="",IF(D19&lt;&gt;"",0.02,(K19/(N19*I$18*20))),"")</f>
        <v/>
      </c>
    </row>
    <row r="20" spans="1:16" ht="26.25" customHeight="1" x14ac:dyDescent="0.25">
      <c r="A20" s="63" t="s">
        <v>60</v>
      </c>
      <c r="B20" s="64" t="s">
        <v>61</v>
      </c>
      <c r="C20" s="52" t="s">
        <v>96</v>
      </c>
      <c r="D20" s="51"/>
      <c r="E20" s="51"/>
      <c r="F20" s="51"/>
      <c r="G20" s="51"/>
      <c r="H20" s="53" t="str">
        <f>(IF(L20="","◄",""))</f>
        <v/>
      </c>
      <c r="I20" s="62">
        <v>0.5</v>
      </c>
      <c r="K20" s="55">
        <f>(IF(E20&lt;&gt;"",1/3,0)+IF(F20&lt;&gt;"",2/3,0)+IF(G20&lt;&gt;"",1,0))*N20*I$18*20</f>
        <v>0</v>
      </c>
      <c r="L20" s="34">
        <f>IF(C20="",IF(COUNTBLANK(D20:G20)=3,1,""),1)</f>
        <v>1</v>
      </c>
      <c r="M20" s="34">
        <f>IF(C20="",I20,0)</f>
        <v>0</v>
      </c>
      <c r="N20" s="56">
        <f>IF(M20=0,0,I20/SUM(M$19:M$20))</f>
        <v>0</v>
      </c>
      <c r="P20" s="34" t="str">
        <f>IF(C20="",IF(D20&lt;&gt;"",0.02,(K20/(N20*I$18*20))),"")</f>
        <v/>
      </c>
    </row>
    <row r="21" spans="1:16" ht="26.25" customHeight="1" x14ac:dyDescent="0.25">
      <c r="A21" s="107" t="s">
        <v>62</v>
      </c>
      <c r="B21" s="107"/>
      <c r="C21" s="107"/>
      <c r="D21" s="107"/>
      <c r="E21" s="107"/>
      <c r="F21" s="107"/>
      <c r="G21" s="107"/>
      <c r="H21" s="53"/>
      <c r="I21" s="60">
        <v>0.3</v>
      </c>
      <c r="K21" s="47">
        <f>SUM(K22:K31)</f>
        <v>0</v>
      </c>
      <c r="N21" s="48">
        <f>IF(SUM(M22:M31)=0,I21,0)</f>
        <v>0.3</v>
      </c>
    </row>
    <row r="22" spans="1:16" ht="26.25" customHeight="1" x14ac:dyDescent="0.25">
      <c r="A22" s="109" t="s">
        <v>63</v>
      </c>
      <c r="B22" s="64" t="s">
        <v>64</v>
      </c>
      <c r="C22" s="65" t="s">
        <v>96</v>
      </c>
      <c r="D22" s="51"/>
      <c r="E22" s="51"/>
      <c r="F22" s="51"/>
      <c r="G22" s="51"/>
      <c r="H22" s="53" t="str">
        <f t="shared" ref="H22:H31" si="6">(IF(L22="","◄",""))</f>
        <v/>
      </c>
      <c r="I22" s="62">
        <v>0.15</v>
      </c>
      <c r="K22" s="55">
        <f>(IF(E22&lt;&gt;"",1/3,0)+IF(F22&lt;&gt;"",2/3,0)+IF(G22&lt;&gt;"",1,0))*N22*I$21*20</f>
        <v>0</v>
      </c>
      <c r="L22" s="34">
        <f t="shared" ref="L22:L31" si="7">IF(C22="",IF(COUNTBLANK(D22:G22)=3,1,""),1)</f>
        <v>1</v>
      </c>
      <c r="M22" s="34">
        <f t="shared" ref="M22:M31" si="8">IF(C22="",I22,0)</f>
        <v>0</v>
      </c>
      <c r="N22" s="56">
        <f t="shared" ref="N22:N31" si="9">IF(M22=0,0,I22/SUM(M$22:M$31))</f>
        <v>0</v>
      </c>
      <c r="P22" s="34" t="str">
        <f t="shared" ref="P22:P31" si="10">IF(C22="",IF(D22&lt;&gt;"",0.02,(K22/(N22*I$21*20))),"")</f>
        <v/>
      </c>
    </row>
    <row r="23" spans="1:16" ht="26.25" customHeight="1" x14ac:dyDescent="0.25">
      <c r="A23" s="109"/>
      <c r="B23" s="64" t="s">
        <v>65</v>
      </c>
      <c r="C23" s="65" t="s">
        <v>96</v>
      </c>
      <c r="D23" s="51"/>
      <c r="E23" s="51"/>
      <c r="F23" s="51"/>
      <c r="G23" s="51"/>
      <c r="H23" s="53" t="str">
        <f t="shared" si="6"/>
        <v/>
      </c>
      <c r="I23" s="62">
        <v>0.1</v>
      </c>
      <c r="K23" s="55">
        <f>(IF(E23&lt;&gt;"",1/3,0)+IF(F23&lt;&gt;"",2/3,0)+IF(G23&lt;&gt;"",1,0))*N23*I$21*20</f>
        <v>0</v>
      </c>
      <c r="L23" s="34">
        <f t="shared" si="7"/>
        <v>1</v>
      </c>
      <c r="M23" s="34">
        <f t="shared" si="8"/>
        <v>0</v>
      </c>
      <c r="N23" s="56">
        <f t="shared" si="9"/>
        <v>0</v>
      </c>
      <c r="P23" s="34" t="str">
        <f t="shared" si="10"/>
        <v/>
      </c>
    </row>
    <row r="24" spans="1:16" ht="26.25" customHeight="1" x14ac:dyDescent="0.25">
      <c r="A24" s="109" t="s">
        <v>66</v>
      </c>
      <c r="B24" s="67" t="s">
        <v>67</v>
      </c>
      <c r="C24" s="51" t="s">
        <v>96</v>
      </c>
      <c r="D24" s="51"/>
      <c r="E24" s="51"/>
      <c r="F24" s="51"/>
      <c r="G24" s="51"/>
      <c r="H24" s="53" t="str">
        <f t="shared" si="6"/>
        <v/>
      </c>
      <c r="I24" s="62">
        <v>0.1</v>
      </c>
      <c r="K24" s="55" t="str">
        <f>IF(C24="",(IF(E24&lt;&gt;"",1/3,0)+IF(F24&lt;&gt;"",2/3,0)+IF(G24&lt;&gt;"",1,0))*N24*I$21*20,"")</f>
        <v/>
      </c>
      <c r="L24" s="34">
        <f t="shared" si="7"/>
        <v>1</v>
      </c>
      <c r="M24" s="34">
        <f t="shared" si="8"/>
        <v>0</v>
      </c>
      <c r="N24" s="56">
        <f t="shared" si="9"/>
        <v>0</v>
      </c>
      <c r="P24" s="34" t="str">
        <f t="shared" si="10"/>
        <v/>
      </c>
    </row>
    <row r="25" spans="1:16" ht="26.25" customHeight="1" x14ac:dyDescent="0.25">
      <c r="A25" s="109"/>
      <c r="B25" s="67" t="s">
        <v>68</v>
      </c>
      <c r="C25" s="51" t="s">
        <v>96</v>
      </c>
      <c r="D25" s="51"/>
      <c r="E25" s="51"/>
      <c r="F25" s="51"/>
      <c r="G25" s="51"/>
      <c r="H25" s="53" t="str">
        <f t="shared" si="6"/>
        <v/>
      </c>
      <c r="I25" s="62">
        <v>0.1</v>
      </c>
      <c r="K25" s="55" t="str">
        <f>IF(C25="",(IF(E25&lt;&gt;"",1/3,0)+IF(F25&lt;&gt;"",2/3,0)+IF(G25&lt;&gt;"",1,0))*N25*I$21*20,"")</f>
        <v/>
      </c>
      <c r="L25" s="34">
        <f t="shared" si="7"/>
        <v>1</v>
      </c>
      <c r="M25" s="34">
        <f t="shared" si="8"/>
        <v>0</v>
      </c>
      <c r="N25" s="56">
        <f t="shared" si="9"/>
        <v>0</v>
      </c>
      <c r="P25" s="34" t="str">
        <f t="shared" si="10"/>
        <v/>
      </c>
    </row>
    <row r="26" spans="1:16" ht="26.25" customHeight="1" x14ac:dyDescent="0.25">
      <c r="A26" s="109"/>
      <c r="B26" s="67" t="s">
        <v>69</v>
      </c>
      <c r="C26" s="51" t="s">
        <v>96</v>
      </c>
      <c r="D26" s="51"/>
      <c r="E26" s="51"/>
      <c r="F26" s="51"/>
      <c r="G26" s="51"/>
      <c r="H26" s="53" t="str">
        <f t="shared" si="6"/>
        <v/>
      </c>
      <c r="I26" s="62">
        <v>0.1</v>
      </c>
      <c r="K26" s="55" t="str">
        <f>IF(C26="",(IF(E26&lt;&gt;"",1/3,0)+IF(F26&lt;&gt;"",2/3,0)+IF(G26&lt;&gt;"",1,0))*N26*I$21*20,"")</f>
        <v/>
      </c>
      <c r="L26" s="34">
        <f t="shared" si="7"/>
        <v>1</v>
      </c>
      <c r="M26" s="34">
        <f t="shared" si="8"/>
        <v>0</v>
      </c>
      <c r="N26" s="56">
        <f t="shared" si="9"/>
        <v>0</v>
      </c>
      <c r="P26" s="34" t="str">
        <f t="shared" si="10"/>
        <v/>
      </c>
    </row>
    <row r="27" spans="1:16" ht="26.25" customHeight="1" x14ac:dyDescent="0.25">
      <c r="A27" s="109" t="s">
        <v>70</v>
      </c>
      <c r="B27" s="64" t="s">
        <v>71</v>
      </c>
      <c r="C27" s="65" t="s">
        <v>96</v>
      </c>
      <c r="D27" s="51"/>
      <c r="E27" s="51"/>
      <c r="F27" s="51"/>
      <c r="G27" s="51"/>
      <c r="H27" s="53" t="str">
        <f t="shared" si="6"/>
        <v/>
      </c>
      <c r="I27" s="62">
        <v>0.1</v>
      </c>
      <c r="K27" s="55">
        <f>(IF(E27&lt;&gt;"",1/3,0)+IF(F27&lt;&gt;"",2/3,0)+IF(G27&lt;&gt;"",1,0))*N27*I$21*20</f>
        <v>0</v>
      </c>
      <c r="L27" s="34">
        <f t="shared" si="7"/>
        <v>1</v>
      </c>
      <c r="M27" s="34">
        <f t="shared" si="8"/>
        <v>0</v>
      </c>
      <c r="N27" s="56">
        <f t="shared" si="9"/>
        <v>0</v>
      </c>
      <c r="P27" s="34" t="str">
        <f t="shared" si="10"/>
        <v/>
      </c>
    </row>
    <row r="28" spans="1:16" ht="26.25" customHeight="1" x14ac:dyDescent="0.25">
      <c r="A28" s="109"/>
      <c r="B28" s="64" t="s">
        <v>72</v>
      </c>
      <c r="C28" s="65" t="s">
        <v>96</v>
      </c>
      <c r="D28" s="51"/>
      <c r="E28" s="51"/>
      <c r="F28" s="51"/>
      <c r="G28" s="51"/>
      <c r="H28" s="53" t="str">
        <f t="shared" si="6"/>
        <v/>
      </c>
      <c r="I28" s="62">
        <v>0.05</v>
      </c>
      <c r="K28" s="55">
        <f>(IF(E28&lt;&gt;"",1/3,0)+IF(F28&lt;&gt;"",2/3,0)+IF(G28&lt;&gt;"",1,0))*N28*I$21*20</f>
        <v>0</v>
      </c>
      <c r="L28" s="34">
        <f t="shared" si="7"/>
        <v>1</v>
      </c>
      <c r="M28" s="34">
        <f t="shared" si="8"/>
        <v>0</v>
      </c>
      <c r="N28" s="56">
        <f t="shared" si="9"/>
        <v>0</v>
      </c>
      <c r="P28" s="34" t="str">
        <f t="shared" si="10"/>
        <v/>
      </c>
    </row>
    <row r="29" spans="1:16" ht="26.25" customHeight="1" x14ac:dyDescent="0.25">
      <c r="A29" s="109"/>
      <c r="B29" s="64" t="s">
        <v>73</v>
      </c>
      <c r="C29" s="65" t="s">
        <v>96</v>
      </c>
      <c r="D29" s="51"/>
      <c r="E29" s="51"/>
      <c r="F29" s="51"/>
      <c r="G29" s="51"/>
      <c r="H29" s="53" t="str">
        <f t="shared" si="6"/>
        <v/>
      </c>
      <c r="I29" s="62">
        <v>0.1</v>
      </c>
      <c r="K29" s="55">
        <f>(IF(E29&lt;&gt;"",1/3,0)+IF(F29&lt;&gt;"",2/3,0)+IF(G29&lt;&gt;"",1,0))*N29*I$21*20</f>
        <v>0</v>
      </c>
      <c r="L29" s="34">
        <f t="shared" si="7"/>
        <v>1</v>
      </c>
      <c r="M29" s="34">
        <f t="shared" si="8"/>
        <v>0</v>
      </c>
      <c r="N29" s="56">
        <f t="shared" si="9"/>
        <v>0</v>
      </c>
      <c r="P29" s="34" t="str">
        <f t="shared" si="10"/>
        <v/>
      </c>
    </row>
    <row r="30" spans="1:16" ht="26.25" customHeight="1" x14ac:dyDescent="0.25">
      <c r="A30" s="109"/>
      <c r="B30" s="64" t="s">
        <v>74</v>
      </c>
      <c r="C30" s="65" t="s">
        <v>96</v>
      </c>
      <c r="D30" s="51"/>
      <c r="E30" s="51"/>
      <c r="F30" s="51"/>
      <c r="G30" s="51"/>
      <c r="H30" s="53" t="str">
        <f t="shared" si="6"/>
        <v/>
      </c>
      <c r="I30" s="62">
        <v>0.05</v>
      </c>
      <c r="K30" s="55">
        <f>(IF(E30&lt;&gt;"",1/3,0)+IF(F30&lt;&gt;"",2/3,0)+IF(G30&lt;&gt;"",1,0))*N30*I$21*20</f>
        <v>0</v>
      </c>
      <c r="L30" s="34">
        <f t="shared" si="7"/>
        <v>1</v>
      </c>
      <c r="M30" s="34">
        <f t="shared" si="8"/>
        <v>0</v>
      </c>
      <c r="N30" s="56">
        <f t="shared" si="9"/>
        <v>0</v>
      </c>
      <c r="P30" s="34" t="str">
        <f t="shared" si="10"/>
        <v/>
      </c>
    </row>
    <row r="31" spans="1:16" ht="26.25" customHeight="1" x14ac:dyDescent="0.25">
      <c r="A31" s="109"/>
      <c r="B31" s="64" t="s">
        <v>75</v>
      </c>
      <c r="C31" s="65" t="s">
        <v>96</v>
      </c>
      <c r="D31" s="51"/>
      <c r="E31" s="51"/>
      <c r="F31" s="51"/>
      <c r="G31" s="51"/>
      <c r="H31" s="53" t="str">
        <f t="shared" si="6"/>
        <v/>
      </c>
      <c r="I31" s="62">
        <v>0.15</v>
      </c>
      <c r="K31" s="55">
        <f>(IF(E31&lt;&gt;"",1/3,0)+IF(F31&lt;&gt;"",2/3,0)+IF(G31&lt;&gt;"",1,0))*N31*I$21*20</f>
        <v>0</v>
      </c>
      <c r="L31" s="34">
        <f t="shared" si="7"/>
        <v>1</v>
      </c>
      <c r="M31" s="34">
        <f t="shared" si="8"/>
        <v>0</v>
      </c>
      <c r="N31" s="56">
        <f t="shared" si="9"/>
        <v>0</v>
      </c>
      <c r="P31" s="34" t="str">
        <f t="shared" si="10"/>
        <v/>
      </c>
    </row>
    <row r="32" spans="1:16" ht="26.25" customHeight="1" x14ac:dyDescent="0.25">
      <c r="A32" s="68" t="s">
        <v>76</v>
      </c>
      <c r="B32" s="69"/>
      <c r="C32" s="69"/>
      <c r="D32" s="69"/>
      <c r="E32" s="69"/>
      <c r="F32" s="69"/>
      <c r="G32" s="70"/>
      <c r="H32" s="53"/>
      <c r="I32" s="60">
        <v>0.1</v>
      </c>
      <c r="K32" s="47">
        <f>SUM(K33:K42)</f>
        <v>0</v>
      </c>
      <c r="N32" s="71">
        <f>IF(M33+SUM(M35:M38)=0,I32,0)</f>
        <v>0.1</v>
      </c>
      <c r="P32" s="34">
        <f>IF(D32&lt;&gt;"",0.02,(K32/(N32*I$21*20)))</f>
        <v>0</v>
      </c>
    </row>
    <row r="33" spans="1:16" ht="26.25" customHeight="1" x14ac:dyDescent="0.25">
      <c r="A33" s="109" t="s">
        <v>77</v>
      </c>
      <c r="B33" s="64" t="s">
        <v>78</v>
      </c>
      <c r="C33" s="51" t="s">
        <v>96</v>
      </c>
      <c r="D33" s="51"/>
      <c r="E33" s="51"/>
      <c r="F33" s="51"/>
      <c r="G33" s="51"/>
      <c r="H33" s="53" t="str">
        <f>(IF(L33="","◄",""))</f>
        <v/>
      </c>
      <c r="I33" s="62">
        <v>0.2</v>
      </c>
      <c r="K33" s="55" t="str">
        <f>IF(C33="",(IF(E33&lt;&gt;"",1/3,0)+IF(F33&lt;&gt;"",2/3,0)+IF(G33&lt;&gt;"",1,0))*N33*I$32*20,"")</f>
        <v/>
      </c>
      <c r="L33" s="34">
        <f>IF(C33="",IF(COUNTBLANK(D33:G33)=3,1,""),1)</f>
        <v>1</v>
      </c>
      <c r="M33" s="34">
        <f>IF(C33="",I33,0)</f>
        <v>0</v>
      </c>
      <c r="N33" s="56">
        <f>IF(M33=0,0,I33/SUM(M$33:M$38))</f>
        <v>0</v>
      </c>
      <c r="P33" s="34" t="str">
        <f>IF(C33="",IF(D33&lt;&gt;"",0.02,(K33/(N33*I$32*20))),"")</f>
        <v/>
      </c>
    </row>
    <row r="34" spans="1:16" ht="26.25" customHeight="1" x14ac:dyDescent="0.25">
      <c r="A34" s="109"/>
      <c r="B34" s="72" t="s">
        <v>79</v>
      </c>
      <c r="C34" s="73"/>
      <c r="D34" s="73"/>
      <c r="E34" s="73"/>
      <c r="F34" s="73"/>
      <c r="G34" s="73"/>
      <c r="H34" s="53"/>
      <c r="I34" s="74"/>
      <c r="K34" s="74"/>
      <c r="N34" s="74"/>
    </row>
    <row r="35" spans="1:16" ht="26.25" customHeight="1" x14ac:dyDescent="0.25">
      <c r="A35" s="109"/>
      <c r="B35" s="67" t="s">
        <v>80</v>
      </c>
      <c r="C35" s="51" t="s">
        <v>96</v>
      </c>
      <c r="D35" s="51"/>
      <c r="E35" s="51"/>
      <c r="F35" s="51"/>
      <c r="G35" s="51"/>
      <c r="H35" s="53" t="str">
        <f>(IF(L35="","◄",""))</f>
        <v/>
      </c>
      <c r="I35" s="62">
        <v>0.2</v>
      </c>
      <c r="K35" s="55" t="str">
        <f>IF(C35="",(IF(E35&lt;&gt;"",1/3,0)+IF(F35&lt;&gt;"",2/3,0)+IF(G35&lt;&gt;"",1,0))*N35*I$32*20,"")</f>
        <v/>
      </c>
      <c r="L35" s="34">
        <f>IF(C35="",IF(COUNTBLANK(D35:G35)=3,1,""),1)</f>
        <v>1</v>
      </c>
      <c r="M35" s="34">
        <f>IF(C35="",I35,0)</f>
        <v>0</v>
      </c>
      <c r="N35" s="56">
        <f>IF(M35=0,0,I35/SUM(M$33:M$38))</f>
        <v>0</v>
      </c>
      <c r="P35" s="34" t="str">
        <f>IF(C35="",IF(D35&lt;&gt;"",0.02,(K35/(N35*I$32*20))),"")</f>
        <v/>
      </c>
    </row>
    <row r="36" spans="1:16" ht="26.25" customHeight="1" x14ac:dyDescent="0.25">
      <c r="A36" s="109"/>
      <c r="B36" s="67" t="s">
        <v>81</v>
      </c>
      <c r="C36" s="51" t="s">
        <v>96</v>
      </c>
      <c r="D36" s="51"/>
      <c r="E36" s="51"/>
      <c r="F36" s="51"/>
      <c r="G36" s="51"/>
      <c r="H36" s="53" t="str">
        <f>(IF(L36="","◄",""))</f>
        <v/>
      </c>
      <c r="I36" s="62">
        <v>0.2</v>
      </c>
      <c r="K36" s="55" t="str">
        <f>IF(C36="",(IF(E36&lt;&gt;"",1/3,0)+IF(F36&lt;&gt;"",2/3,0)+IF(G36&lt;&gt;"",1,0))*N36*I$32*20,"")</f>
        <v/>
      </c>
      <c r="L36" s="34">
        <f>IF(C36="",IF(COUNTBLANK(D36:G36)=3,1,""),1)</f>
        <v>1</v>
      </c>
      <c r="M36" s="34">
        <f>IF(C36="",I36,0)</f>
        <v>0</v>
      </c>
      <c r="N36" s="56">
        <f>IF(M36=0,0,I36/SUM(M$33:M$38))</f>
        <v>0</v>
      </c>
      <c r="P36" s="34" t="str">
        <f>IF(C36="",IF(D36&lt;&gt;"",0.02,(K36/(N36*I$32*20))),"")</f>
        <v/>
      </c>
    </row>
    <row r="37" spans="1:16" ht="26.25" customHeight="1" x14ac:dyDescent="0.25">
      <c r="A37" s="109"/>
      <c r="B37" s="67" t="s">
        <v>82</v>
      </c>
      <c r="C37" s="51" t="s">
        <v>96</v>
      </c>
      <c r="D37" s="51"/>
      <c r="E37" s="51"/>
      <c r="F37" s="51"/>
      <c r="G37" s="51"/>
      <c r="H37" s="53" t="str">
        <f>(IF(L37="","◄",""))</f>
        <v/>
      </c>
      <c r="I37" s="62">
        <v>0.2</v>
      </c>
      <c r="K37" s="55" t="str">
        <f>IF(C37="",(IF(E37&lt;&gt;"",1/3,0)+IF(F37&lt;&gt;"",2/3,0)+IF(G37&lt;&gt;"",1,0))*N37*I$32*20,"")</f>
        <v/>
      </c>
      <c r="L37" s="34">
        <f>IF(C37="",IF(COUNTBLANK(D37:G37)=3,1,""),1)</f>
        <v>1</v>
      </c>
      <c r="M37" s="34">
        <f>IF(C37="",I37,0)</f>
        <v>0</v>
      </c>
      <c r="N37" s="56">
        <f>IF(M37=0,0,I37/SUM(M$33:M$38))</f>
        <v>0</v>
      </c>
      <c r="P37" s="34" t="str">
        <f>IF(C37="",IF(D37&lt;&gt;"",0.02,(K37/(N37*I$32*20))),"")</f>
        <v/>
      </c>
    </row>
    <row r="38" spans="1:16" ht="26.25" customHeight="1" x14ac:dyDescent="0.25">
      <c r="A38" s="63" t="s">
        <v>83</v>
      </c>
      <c r="B38" s="67" t="s">
        <v>84</v>
      </c>
      <c r="C38" s="51" t="s">
        <v>96</v>
      </c>
      <c r="D38" s="51"/>
      <c r="E38" s="51"/>
      <c r="F38" s="51"/>
      <c r="G38" s="51"/>
      <c r="H38" s="53" t="str">
        <f>(IF(L38="","◄",""))</f>
        <v/>
      </c>
      <c r="I38" s="62">
        <v>0.2</v>
      </c>
      <c r="K38" s="55" t="str">
        <f>IF(C38="",(IF(E38&lt;&gt;"",1/3,0)+IF(F38&lt;&gt;"",2/3,0)+IF(G38&lt;&gt;"",1,0))*N38*I$32*20,"")</f>
        <v/>
      </c>
      <c r="L38" s="34">
        <f>IF(C38="",IF(COUNTBLANK(D38:G38)=3,1,""),1)</f>
        <v>1</v>
      </c>
      <c r="M38" s="34">
        <f>IF(C38="",I38,0)</f>
        <v>0</v>
      </c>
      <c r="N38" s="56">
        <f>IF(M38=0,0,I38/SUM(M$33:M$38))</f>
        <v>0</v>
      </c>
      <c r="P38" s="34" t="str">
        <f>IF(C38="",IF(D38&lt;&gt;"",0.02,(K38/(N38*I$32*20))),"")</f>
        <v/>
      </c>
    </row>
    <row r="39" spans="1:16" ht="33" customHeight="1" x14ac:dyDescent="0.25">
      <c r="B39" s="111" t="s">
        <v>85</v>
      </c>
      <c r="C39" s="111"/>
      <c r="D39" s="111"/>
      <c r="E39" s="111"/>
      <c r="F39" s="111"/>
      <c r="G39" s="111"/>
      <c r="H39" s="75"/>
      <c r="I39" s="76">
        <f>M4*I3+SUM(M6:M12)*I5+SUM(M14:M17)*I13+SUM(M19:M20)*I18+SUM(M22:M31)*I21+SUM(M33,M35:M38)*I32</f>
        <v>0</v>
      </c>
      <c r="K39" s="77" t="s">
        <v>86</v>
      </c>
    </row>
    <row r="40" spans="1:16" x14ac:dyDescent="0.25">
      <c r="A40" s="78"/>
      <c r="B40" s="79"/>
      <c r="C40" s="80" t="s">
        <v>87</v>
      </c>
      <c r="D40" s="81"/>
      <c r="E40" s="121">
        <f>(K32+K21+K18+K13+K5+K3)/(1-N32-N21-N18-N13-N5-N3)</f>
        <v>0</v>
      </c>
      <c r="F40" s="121"/>
      <c r="G40" s="122" t="s">
        <v>88</v>
      </c>
      <c r="H40" s="122"/>
      <c r="I40" s="122"/>
      <c r="J40" s="82"/>
    </row>
    <row r="41" spans="1:16" ht="21" x14ac:dyDescent="0.25">
      <c r="A41" s="78"/>
      <c r="B41" s="79"/>
      <c r="C41" s="83" t="s">
        <v>89</v>
      </c>
      <c r="D41" s="81"/>
      <c r="E41" s="112"/>
      <c r="F41" s="112"/>
      <c r="G41" s="113" t="s">
        <v>2</v>
      </c>
      <c r="H41" s="113"/>
      <c r="I41" s="113"/>
      <c r="J41" s="82"/>
    </row>
    <row r="42" spans="1:16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82"/>
    </row>
    <row r="43" spans="1:16" ht="21.75" customHeight="1" x14ac:dyDescent="0.25">
      <c r="A43" s="115" t="s">
        <v>90</v>
      </c>
      <c r="B43" s="115"/>
      <c r="C43" s="115"/>
      <c r="D43" s="84"/>
      <c r="E43" s="116" t="s">
        <v>91</v>
      </c>
      <c r="F43" s="116"/>
      <c r="G43" s="116"/>
      <c r="H43" s="116"/>
      <c r="I43" s="116"/>
      <c r="J43" s="82"/>
    </row>
    <row r="44" spans="1:16" ht="40.5" customHeight="1" x14ac:dyDescent="0.35">
      <c r="A44" s="123" t="s">
        <v>102</v>
      </c>
      <c r="B44" s="117"/>
      <c r="C44" s="117"/>
      <c r="D44" s="84"/>
      <c r="E44" s="118"/>
      <c r="F44" s="118"/>
      <c r="G44" s="118"/>
      <c r="H44" s="118"/>
      <c r="I44" s="118"/>
      <c r="J44" s="82"/>
    </row>
    <row r="45" spans="1:16" x14ac:dyDescent="0.25">
      <c r="A45" s="84"/>
      <c r="B45" s="84"/>
      <c r="C45" s="84"/>
      <c r="D45" s="86"/>
      <c r="E45" s="86"/>
      <c r="F45" s="86"/>
      <c r="G45" s="86"/>
      <c r="H45" s="86"/>
      <c r="I45" s="86"/>
      <c r="J45" s="82"/>
    </row>
    <row r="46" spans="1:16" ht="22.5" customHeight="1" x14ac:dyDescent="0.25">
      <c r="A46" s="119" t="s">
        <v>92</v>
      </c>
      <c r="B46" s="119"/>
      <c r="C46" s="85" t="s">
        <v>93</v>
      </c>
      <c r="D46" s="87"/>
      <c r="J46" s="82"/>
    </row>
    <row r="47" spans="1:16" x14ac:dyDescent="0.25">
      <c r="A47" s="88"/>
      <c r="B47" s="89"/>
      <c r="C47" s="90"/>
      <c r="D47" s="91"/>
      <c r="J47" s="82"/>
    </row>
    <row r="48" spans="1:16" x14ac:dyDescent="0.25">
      <c r="A48" s="88"/>
      <c r="B48" s="89"/>
      <c r="C48" s="90"/>
      <c r="D48" s="91"/>
      <c r="E48" s="92"/>
      <c r="F48" s="92"/>
      <c r="G48" s="92"/>
      <c r="H48" s="92"/>
      <c r="I48" s="92"/>
      <c r="J48" s="82"/>
    </row>
    <row r="49" spans="1:10" x14ac:dyDescent="0.25">
      <c r="A49" s="88"/>
      <c r="B49" s="93"/>
      <c r="C49" s="90"/>
      <c r="D49" s="91"/>
      <c r="E49" s="92"/>
      <c r="F49" s="92"/>
      <c r="G49" s="92"/>
      <c r="H49" s="92"/>
      <c r="I49" s="92"/>
      <c r="J49" s="82"/>
    </row>
    <row r="50" spans="1:10" s="34" customFormat="1" x14ac:dyDescent="0.25">
      <c r="A50" s="88"/>
      <c r="B50" s="89"/>
      <c r="C50" s="90"/>
      <c r="D50" s="91"/>
      <c r="E50" s="92"/>
      <c r="F50" s="92"/>
      <c r="G50" s="92"/>
      <c r="H50" s="92"/>
      <c r="I50" s="92"/>
      <c r="J50" s="82"/>
    </row>
    <row r="51" spans="1:10" s="34" customFormat="1" x14ac:dyDescent="0.25">
      <c r="A51" s="117"/>
      <c r="B51" s="117"/>
      <c r="C51" s="90"/>
      <c r="D51" s="91"/>
      <c r="E51" s="120" t="s">
        <v>94</v>
      </c>
      <c r="F51" s="120"/>
      <c r="G51" s="120"/>
      <c r="H51" s="120"/>
      <c r="I51" s="120"/>
      <c r="J51" s="82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90C522157D9546B119D2DFE19755FA" ma:contentTypeVersion="4" ma:contentTypeDescription="Crée un document." ma:contentTypeScope="" ma:versionID="0b197a887826eae28e5777215857d6f2">
  <xsd:schema xmlns:xsd="http://www.w3.org/2001/XMLSchema" xmlns:xs="http://www.w3.org/2001/XMLSchema" xmlns:p="http://schemas.microsoft.com/office/2006/metadata/properties" xmlns:ns2="678fa2f7-a4ab-4857-ada4-2491ed23fa5d" xmlns:ns3="8160708e-b580-49e3-8d97-4b5dda8a984f" targetNamespace="http://schemas.microsoft.com/office/2006/metadata/properties" ma:root="true" ma:fieldsID="f10536727db54d48a25a44459b9cafad" ns2:_="" ns3:_="">
    <xsd:import namespace="678fa2f7-a4ab-4857-ada4-2491ed23fa5d"/>
    <xsd:import namespace="8160708e-b580-49e3-8d97-4b5dda8a98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a2f7-a4ab-4857-ada4-2491ed23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0708e-b580-49e3-8d97-4b5dda8a98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160708e-b580-49e3-8d97-4b5dda8a984f">
      <UserInfo>
        <DisplayName>2021-NIM-CFA-Rapports d'activites FED2a - Membres</DisplayName>
        <AccountId>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3B78BA-95BB-4AEA-8EC9-F379AFBBB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a2f7-a4ab-4857-ada4-2491ed23fa5d"/>
    <ds:schemaRef ds:uri="8160708e-b580-49e3-8d97-4b5dda8a9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433F4-F1F0-4D07-8D86-43A3AD021D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160708e-b580-49e3-8d97-4b5dda8a984f"/>
    <ds:schemaRef ds:uri="678fa2f7-a4ab-4857-ada4-2491ed23fa5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ED32E7-1605-41C7-93E3-834620AA3C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PIMONT NOTE</vt:lpstr>
      <vt:lpstr>PIMONT E62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buttigieg</dc:creator>
  <cp:keywords/>
  <dc:description/>
  <cp:lastModifiedBy>Olivier</cp:lastModifiedBy>
  <cp:revision>20</cp:revision>
  <cp:lastPrinted>2023-01-08T13:59:34Z</cp:lastPrinted>
  <dcterms:created xsi:type="dcterms:W3CDTF">2017-06-16T10:08:17Z</dcterms:created>
  <dcterms:modified xsi:type="dcterms:W3CDTF">2023-01-08T15:00:31Z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0x010100F390C522157D9546B119D2DFE19755FA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